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K:\New Business\Carat\2024\01_Sotsiaalkindlustusameti minihanked\Lastemaja Välimeedia\"/>
    </mc:Choice>
  </mc:AlternateContent>
  <xr:revisionPtr revIDLastSave="0" documentId="13_ncr:1_{38305678-A788-4E5D-BCDF-FF56D207AB4E}" xr6:coauthVersionLast="47" xr6:coauthVersionMax="47" xr10:uidLastSave="{00000000-0000-0000-0000-000000000000}"/>
  <bookViews>
    <workbookView xWindow="-120" yWindow="-120" windowWidth="29040" windowHeight="15840" xr2:uid="{51D74AF5-6603-4160-B49F-031C23E98795}"/>
  </bookViews>
  <sheets>
    <sheet name="Lastemaja_Lääne piirkond" sheetId="1" r:id="rId1"/>
    <sheet name="Lastemaja_Ida piirkond" sheetId="5" r:id="rId2"/>
  </sheets>
  <externalReferences>
    <externalReference r:id="rId3"/>
    <externalReference r:id="rId4"/>
    <externalReference r:id="rId5"/>
    <externalReference r:id="rId6"/>
    <externalReference r:id="rId7"/>
  </externalReferences>
  <definedNames>
    <definedName name="as" hidden="1">{"'siets LAT'!$J$95","'siets LAT'!$J$95"}</definedName>
    <definedName name="Atlase" hidden="1">{"'siets LAT'!$J$95","'siets LAT'!$J$95"}</definedName>
    <definedName name="Countries">'[1]2008'!$E$32:$E$66</definedName>
    <definedName name="currency_list">'[1]2008'!$G$32:$G$63</definedName>
    <definedName name="E5_price">'[2]_additional info'!$F$69</definedName>
    <definedName name="E5_tln100_flx_price">'[2]_additional info'!$F$70</definedName>
    <definedName name="EK_Eurexch">'[3]BS&amp;CL May'!$D$8</definedName>
    <definedName name="EST_6SWF">'[3]BS&amp;CL May'!$U$50</definedName>
    <definedName name="EST6S_1ADV_T">[4]Discounts!$A$14</definedName>
    <definedName name="EST6S_1ADV_V">[4]Discounts!$A$16</definedName>
    <definedName name="EST6S_1AG_T">[4]Discounts!$B$14</definedName>
    <definedName name="EST6S_1AG_V">[4]Discounts!$B$16</definedName>
    <definedName name="EST6S_2ADV_T">[4]Discounts!$C$14</definedName>
    <definedName name="EST6S_2ADV_V">[4]Discounts!$C$16</definedName>
    <definedName name="EST6S_2AG_T">[4]Discounts!$D$14</definedName>
    <definedName name="EST6S_2AG_V">[4]Discounts!$D$16</definedName>
    <definedName name="EST6S_3ADV_T">[4]Discounts!$E$14</definedName>
    <definedName name="EST6S_3ADV_V">[4]Discounts!$E$16</definedName>
    <definedName name="EST6S_3AG_T">[4]Discounts!$F$14</definedName>
    <definedName name="EST6S_3AG_V">[4]Discounts!$F$16</definedName>
    <definedName name="EST6S_4ADV_T">[4]Discounts!$G$14</definedName>
    <definedName name="EST6S_4ADV_V">[4]Discounts!$G$16</definedName>
    <definedName name="EST6S_4AG_T">[4]Discounts!$H$14</definedName>
    <definedName name="EST6S_4AG_V">[4]Discounts!$H$16</definedName>
    <definedName name="EST6S_5ADV_T">[4]Discounts!$I$14</definedName>
    <definedName name="EST6S_5ADV_V">[4]Discounts!$I$16</definedName>
    <definedName name="EST6S_5AG_T">[4]Discounts!$J$14</definedName>
    <definedName name="EST6S_5AG_V">[4]Discounts!$J$16</definedName>
    <definedName name="HTML_CodePage" hidden="1">1257</definedName>
    <definedName name="HTML_Control" hidden="1">{"'siets LAT'!$J$95","'siets LAT'!$J$95"}</definedName>
    <definedName name="HTML_Description" hidden="1">""</definedName>
    <definedName name="HTML_Email" hidden="1">""</definedName>
    <definedName name="HTML_Header" hidden="1">"siets LAT"</definedName>
    <definedName name="HTML_LastUpdate" hidden="1">"98.04.24."</definedName>
    <definedName name="HTML_LineAfter" hidden="1">FALSE</definedName>
    <definedName name="HTML_LineBefore" hidden="1">FALSE</definedName>
    <definedName name="HTML_Name" hidden="1">"Guru"</definedName>
    <definedName name="HTML_OBDlg2" hidden="1">TRUE</definedName>
    <definedName name="HTML_OBDlg4" hidden="1">TRUE</definedName>
    <definedName name="HTML_OS" hidden="1">0</definedName>
    <definedName name="HTML_PathFile" hidden="1">"C:\My Documents\MyHTML.htm"</definedName>
    <definedName name="HTML_Title" hidden="1">"5 CENU LISTES 1998A"</definedName>
    <definedName name="izmantot" hidden="1">{"'siets LAT'!$J$95","'siets LAT'!$J$95"}</definedName>
    <definedName name="iuytrew">#REF!</definedName>
    <definedName name="koef">'[2]_additional info'!#REF!</definedName>
    <definedName name="koef2">'[2]_additional info'!#REF!</definedName>
    <definedName name="LT6S_1_T">[5]Discounts!$B$2</definedName>
    <definedName name="LT6S_1_V">[5]Discounts!$B$3</definedName>
    <definedName name="LT6S_2_T">[5]Discounts!$C$2</definedName>
    <definedName name="LT6S_2_V">[5]Discounts!$C$3</definedName>
    <definedName name="LT6S_3_T">[5]Discounts!$D$2</definedName>
    <definedName name="LT6S_3_V">[5]Discounts!$D$3</definedName>
    <definedName name="LT6S_4_T">[5]Discounts!$E$2</definedName>
    <definedName name="LT6S_4_V">[5]Discounts!$E$3</definedName>
    <definedName name="LT6S_RC_V">[5]Discounts!$A$3</definedName>
    <definedName name="LT6S_TotalWF">[5]LT!$P$28</definedName>
    <definedName name="LV_1ADV_T">[5]Discounts!$A$9</definedName>
    <definedName name="LV_1ADV_V">[5]Discounts!$A$11</definedName>
    <definedName name="LV_1AG_T">[5]Discounts!$B$9</definedName>
    <definedName name="LV_1AG_V">[5]Discounts!$B$11</definedName>
    <definedName name="LV_2ADV_T">[5]Discounts!$C$9</definedName>
    <definedName name="LV_2ADV_V">[5]Discounts!$C$11</definedName>
    <definedName name="LV_2AG_T">[5]Discounts!$D$9</definedName>
    <definedName name="LV_2AG_V">[5]Discounts!$D$11</definedName>
    <definedName name="LV_3ADV_T">[5]Discounts!$E$9</definedName>
    <definedName name="LV_3ADV_V">[5]Discounts!$E$11</definedName>
    <definedName name="LV_3AG_T">[5]Discounts!$F$9</definedName>
    <definedName name="LV_3AG_V">[5]Discounts!$F$11</definedName>
    <definedName name="LV_4ADV_T">[5]Discounts!$G$9</definedName>
    <definedName name="LV_4ADV_V">[5]Discounts!$G$11</definedName>
    <definedName name="LV_4AG_T">[5]Discounts!$H$9</definedName>
    <definedName name="LV_4AG_V">[5]Discounts!$H$11</definedName>
    <definedName name="LV_5ADV_T">[5]Discounts!$I$9</definedName>
    <definedName name="LV_5ADV_V">[5]Discounts!$I$11</definedName>
    <definedName name="LV_5AG_T">[5]Discounts!$J$9</definedName>
    <definedName name="LV_5AG_V">[5]Discounts!$J$11</definedName>
    <definedName name="LV_TotalWF">[5]LV!$P$31</definedName>
    <definedName name="new" hidden="1">{"'siets LAT'!$J$95","'siets LAT'!$J$95"}</definedName>
    <definedName name="plakat">'[2]_additional info'!#REF!</definedName>
    <definedName name="Plans" hidden="1">{"'siets LAT'!$J$95","'siets LAT'!$J$95"}</definedName>
    <definedName name="Projekitjuht">#REF!</definedName>
    <definedName name="round">'[2]_additional info'!$C$2</definedName>
    <definedName name="tyyp">'[2]_additional info'!$B$15:$B$20</definedName>
    <definedName name="tyypr">#REF!</definedName>
    <definedName name="tyypr_">#REF!</definedName>
    <definedName name="uuring">'[2]_additional info'!$B$8:$B$12</definedName>
    <definedName name="Week_number">'[1]2008'!$A$32:$A$83</definedName>
    <definedName name="WNA" hidden="1">{"'siets LAT'!$J$95","'siets LAT'!$J$95"}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J8" i="5" l="1"/>
  <c r="AN8" i="5"/>
  <c r="AN27" i="5"/>
  <c r="AN26" i="5"/>
  <c r="AN25" i="5"/>
  <c r="AN24" i="5"/>
  <c r="AN18" i="5"/>
  <c r="AN17" i="5"/>
  <c r="AN16" i="5"/>
  <c r="AN25" i="1" l="1"/>
  <c r="AN24" i="1"/>
  <c r="AN23" i="1"/>
  <c r="AN22" i="1"/>
  <c r="AN21" i="1"/>
  <c r="AN15" i="1"/>
  <c r="AN14" i="1"/>
  <c r="AN13" i="1"/>
  <c r="AJ8" i="1"/>
  <c r="AN8" i="1"/>
  <c r="AN12" i="1"/>
  <c r="AM12" i="1"/>
  <c r="AK12" i="1"/>
  <c r="AN11" i="1"/>
  <c r="AN10" i="1"/>
  <c r="AN9" i="1"/>
  <c r="AN28" i="5" l="1"/>
  <c r="AN29" i="5"/>
  <c r="AN30" i="5"/>
  <c r="AM15" i="1"/>
  <c r="AL15" i="1"/>
  <c r="AN23" i="5"/>
  <c r="AK26" i="5"/>
  <c r="AK25" i="5"/>
  <c r="AK24" i="5"/>
  <c r="AN16" i="1" l="1"/>
  <c r="AN17" i="1"/>
  <c r="AN18" i="1"/>
  <c r="AN22" i="5"/>
  <c r="AN19" i="5"/>
  <c r="AN20" i="5"/>
  <c r="AN21" i="5"/>
  <c r="AN10" i="5"/>
  <c r="AN11" i="5"/>
  <c r="AN12" i="5"/>
  <c r="AN13" i="5"/>
  <c r="AN14" i="5"/>
  <c r="AN15" i="5"/>
  <c r="AN9" i="5"/>
  <c r="AM17" i="5"/>
  <c r="AM18" i="5"/>
  <c r="AM16" i="5"/>
  <c r="AK17" i="5"/>
  <c r="AK18" i="5"/>
  <c r="AK16" i="5"/>
  <c r="AK15" i="1"/>
  <c r="AK14" i="1"/>
  <c r="AK13" i="1"/>
  <c r="O7" i="5"/>
  <c r="P7" i="5" s="1"/>
  <c r="Q7" i="5" s="1"/>
  <c r="R7" i="5" s="1"/>
  <c r="S7" i="5" s="1"/>
  <c r="T7" i="5" s="1"/>
  <c r="U7" i="5" s="1"/>
  <c r="V7" i="5" s="1"/>
  <c r="W7" i="5" s="1"/>
  <c r="X7" i="5" s="1"/>
  <c r="Y7" i="5" s="1"/>
  <c r="Z7" i="5" s="1"/>
  <c r="AA7" i="5" s="1"/>
  <c r="AB7" i="5" s="1"/>
  <c r="AC7" i="5" s="1"/>
  <c r="AD7" i="5" s="1"/>
  <c r="AE7" i="5" s="1"/>
  <c r="AF7" i="5" s="1"/>
  <c r="AG7" i="5" s="1"/>
  <c r="AH7" i="5" s="1"/>
  <c r="AI7" i="5" s="1"/>
  <c r="AN34" i="5"/>
  <c r="I7" i="5"/>
  <c r="J7" i="5" s="1"/>
  <c r="K7" i="5" s="1"/>
  <c r="L7" i="5" s="1"/>
  <c r="M7" i="5" s="1"/>
  <c r="AN33" i="5" l="1"/>
  <c r="AN35" i="5" s="1"/>
  <c r="AN36" i="5" l="1"/>
  <c r="AN37" i="5" s="1"/>
  <c r="I7" i="1"/>
  <c r="J7" i="1" s="1"/>
  <c r="K7" i="1" s="1"/>
  <c r="L7" i="1" s="1"/>
  <c r="M7" i="1" s="1"/>
  <c r="N7" i="1" s="1"/>
  <c r="P7" i="1" s="1"/>
  <c r="Q7" i="1" s="1"/>
  <c r="R7" i="1" s="1"/>
  <c r="S7" i="1" s="1"/>
  <c r="T7" i="1" l="1"/>
  <c r="U7" i="1" s="1"/>
  <c r="V7" i="1" s="1"/>
  <c r="W7" i="1" s="1"/>
  <c r="X7" i="1" s="1"/>
  <c r="Y7" i="1" s="1"/>
  <c r="Z7" i="1" s="1"/>
  <c r="AA7" i="1" l="1"/>
  <c r="AB7" i="1" s="1"/>
  <c r="AC7" i="1" s="1"/>
  <c r="AD7" i="1" s="1"/>
  <c r="AE7" i="1" s="1"/>
  <c r="AF7" i="1" s="1"/>
  <c r="AG7" i="1" s="1"/>
  <c r="AH7" i="1" s="1"/>
  <c r="AI7" i="1" s="1"/>
</calcChain>
</file>

<file path=xl/sharedStrings.xml><?xml version="1.0" encoding="utf-8"?>
<sst xmlns="http://schemas.openxmlformats.org/spreadsheetml/2006/main" count="242" uniqueCount="109">
  <si>
    <t>Klient:</t>
  </si>
  <si>
    <t>Kampaania:</t>
  </si>
  <si>
    <t>Periood:</t>
  </si>
  <si>
    <t>Meediakanal</t>
  </si>
  <si>
    <t>Hind kokku (neto)</t>
  </si>
  <si>
    <t>Mõõdud</t>
  </si>
  <si>
    <t>Formaat</t>
  </si>
  <si>
    <t>KOKKU</t>
  </si>
  <si>
    <t>Meedia maksumus kokku:</t>
  </si>
  <si>
    <t>Kokku koos ag. tasuga (KM-ta):</t>
  </si>
  <si>
    <t>Käibemaks 22%:</t>
  </si>
  <si>
    <t>Kokku koos ag. tasuga (KM-ga):</t>
  </si>
  <si>
    <t>Juuni</t>
  </si>
  <si>
    <t>nädal 26</t>
  </si>
  <si>
    <t>Juuli</t>
  </si>
  <si>
    <t>nädal 27</t>
  </si>
  <si>
    <t>nädal 28</t>
  </si>
  <si>
    <t>nädal 29</t>
  </si>
  <si>
    <t>Sotsiaalkindlustusamet</t>
  </si>
  <si>
    <t>Lastemaja lääne piirkonnas</t>
  </si>
  <si>
    <t>24.06-15.07.2024</t>
  </si>
  <si>
    <t>Kontaktide arv</t>
  </si>
  <si>
    <t>Agentuuritasu, 3h (29€/h)</t>
  </si>
  <si>
    <t>Asukoht</t>
  </si>
  <si>
    <t>26.08-16.09.2024</t>
  </si>
  <si>
    <t>Lastemaja ida piirkonnas</t>
  </si>
  <si>
    <t>August</t>
  </si>
  <si>
    <t>September</t>
  </si>
  <si>
    <t>nädal 35</t>
  </si>
  <si>
    <t>nädal 36</t>
  </si>
  <si>
    <t>nädal 37</t>
  </si>
  <si>
    <t>nädal 38</t>
  </si>
  <si>
    <t>Megameedia</t>
  </si>
  <si>
    <t>LED ekraan</t>
  </si>
  <si>
    <t>720x1440px</t>
  </si>
  <si>
    <t>Kuressaare Auriga LED</t>
  </si>
  <si>
    <t>Periood</t>
  </si>
  <si>
    <t>22 päeva</t>
  </si>
  <si>
    <t>*Pakkumis sisaldab kujunduste muutmist sobivatesse mõõtudesse</t>
  </si>
  <si>
    <t>Haapsalu Niine LED</t>
  </si>
  <si>
    <t>1080x1920px</t>
  </si>
  <si>
    <t>Narva Astri Keskus</t>
  </si>
  <si>
    <t>Narva Fama Keskus</t>
  </si>
  <si>
    <t>Narva Astri LED</t>
  </si>
  <si>
    <t>Narva Fama LED</t>
  </si>
  <si>
    <t>768x416px</t>
  </si>
  <si>
    <t>320x256px</t>
  </si>
  <si>
    <t>Kohtla-Järve Vironia Kaubanduskeskus</t>
  </si>
  <si>
    <t>Saaremaa ja Hiiumaa praamid</t>
  </si>
  <si>
    <t>1920x1080px</t>
  </si>
  <si>
    <t>21 päeva</t>
  </si>
  <si>
    <t>Tootmine (€)</t>
  </si>
  <si>
    <t>Meedia hind (€)</t>
  </si>
  <si>
    <t>Siris</t>
  </si>
  <si>
    <t>Pärnu rannarajoon</t>
  </si>
  <si>
    <t>1185x1770mm</t>
  </si>
  <si>
    <t>bussiootepaviljon / valgusvitriin</t>
  </si>
  <si>
    <t>PrismaNet</t>
  </si>
  <si>
    <t>piilar</t>
  </si>
  <si>
    <t>Rohuküla Sadam</t>
  </si>
  <si>
    <t>Virtsu Sadam</t>
  </si>
  <si>
    <t>Kuivastu Sadam</t>
  </si>
  <si>
    <t>1,4 x 3 m (3-külge) = 12m²</t>
  </si>
  <si>
    <t>Reklaami-maks (€)</t>
  </si>
  <si>
    <t>7 päeva</t>
  </si>
  <si>
    <t>Digiposter</t>
  </si>
  <si>
    <t>ekraan jaeketis</t>
  </si>
  <si>
    <t>Arv / sagedus</t>
  </si>
  <si>
    <t>1 ekraan, 24x/h</t>
  </si>
  <si>
    <t>kino ekraanid</t>
  </si>
  <si>
    <t>3 ekraani</t>
  </si>
  <si>
    <t>2 ekraani</t>
  </si>
  <si>
    <t>Narva</t>
  </si>
  <si>
    <t>Jõhvi</t>
  </si>
  <si>
    <t>Kohtla-Järve</t>
  </si>
  <si>
    <t>14 ekraani mõlemal liinil, kokku 28 ekraani, 30x/h</t>
  </si>
  <si>
    <t>Narva Astri Apollo, kõigi filmide ees</t>
  </si>
  <si>
    <t>Jõhvi Pargi Apollo, kõigi filmide ees</t>
  </si>
  <si>
    <t>Selver: Narva Astri, Kohtla-Järve, Jõhvi</t>
  </si>
  <si>
    <t>16 ekraani, 24x/h</t>
  </si>
  <si>
    <t>7 ekraani, 24x/h</t>
  </si>
  <si>
    <t>9 ekraani, 24x/h</t>
  </si>
  <si>
    <t>3 ekraani, 24x/h</t>
  </si>
  <si>
    <t>Rimi: Narva Fama Hüpermarket</t>
  </si>
  <si>
    <t>Maxima Ida-Virumaa pakett: 10 kauplust</t>
  </si>
  <si>
    <t>10 ekraani, 24x/h</t>
  </si>
  <si>
    <t>Jõhvi Jewe Keskus</t>
  </si>
  <si>
    <t>ekraanitulp</t>
  </si>
  <si>
    <t>digiposter</t>
  </si>
  <si>
    <t>1920x1080px,1080x1920px</t>
  </si>
  <si>
    <t>Selver: Kuressaare, Hiiumaa, Haapsalu Rannarootsi, Pärnu Ülejõe, Pärnu Keskuse, Pärnu Suurejõe, Pärnu Mai</t>
  </si>
  <si>
    <t>Rimi: Pärnu Kaubamajaka, Pärnu Turu</t>
  </si>
  <si>
    <t>Maxima: Pärnu Riia mnt XXX</t>
  </si>
  <si>
    <t>2 ekraani, 24x/h</t>
  </si>
  <si>
    <t>Piilar</t>
  </si>
  <si>
    <t>Kohtla-Järve Selver</t>
  </si>
  <si>
    <t>Narva Astri</t>
  </si>
  <si>
    <t>Sillamäe keskus</t>
  </si>
  <si>
    <t>LinnaEkraanid</t>
  </si>
  <si>
    <t>1 ekraan, 10x/h</t>
  </si>
  <si>
    <t>1200x800px</t>
  </si>
  <si>
    <t>Narva LED ekraan: Tallinna mnt / Kangelaste Prospekti ristmik</t>
  </si>
  <si>
    <t>Jõhvi LED ekraan</t>
  </si>
  <si>
    <t>Jõhvi Pargi Keskus LED ekraan</t>
  </si>
  <si>
    <t>2 ekraani, 10x/h</t>
  </si>
  <si>
    <t>Jõhvi Pargi Keskus siseekraanid</t>
  </si>
  <si>
    <t>14 päeva</t>
  </si>
  <si>
    <t>2048x858px</t>
  </si>
  <si>
    <t>6 ekraani, 10x/h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</si>
</sst>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-[$€-2]\ * #,##0.00_-;\-[$€-2]\ * #,##0.00_-;_-[$€-2]\ * &quot;-&quot;??_-;_-@_-"/>
    <numFmt numFmtId="165" formatCode="0.0%"/>
    <numFmt numFmtId="166" formatCode="_-[$€-2]\ * #,##0.000_-;\-[$€-2]\ * #,##0.000_-;_-[$€-2]\ * &quot;-&quot;??_-;_-@_-"/>
    <numFmt numFmtId="167" formatCode="_-[$€-2]\ * #,##0_-;\-[$€-2]\ * #,##0_-;_-[$€-2]\ * &quot;-&quot;??_-;_-@_-"/>
  </numFmts>
  <fonts count="21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sz val="12"/>
      <color theme="1"/>
      <name val="Calibri"/>
      <charset val="186"/>
      <scheme val="minor"/>
    </font>
    <font>
      <sz val="11"/>
      <color theme="1"/>
      <name val="Arial"/>
      <family val="2"/>
      <charset val="186"/>
    </font>
    <font>
      <b/>
      <sz val="12"/>
      <name val="Calibri"/>
      <charset val="186"/>
      <scheme val="minor"/>
    </font>
    <font>
      <b/>
      <sz val="12"/>
      <color theme="1"/>
      <name val="Calibri"/>
      <charset val="186"/>
      <scheme val="minor"/>
    </font>
    <font>
      <sz val="10"/>
      <name val="Arial"/>
      <family val="2"/>
      <charset val="186"/>
    </font>
    <font>
      <sz val="9"/>
      <name val="Calibri"/>
      <charset val="186"/>
      <scheme val="minor"/>
    </font>
    <font>
      <sz val="12"/>
      <color rgb="FFFF0000"/>
      <name val="Calibri"/>
      <charset val="186"/>
      <scheme val="minor"/>
    </font>
    <font>
      <u/>
      <sz val="11"/>
      <color theme="10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sz val="12"/>
      <name val="Calibri"/>
      <charset val="186"/>
      <scheme val="minor"/>
    </font>
    <font>
      <i/>
      <sz val="12"/>
      <color theme="1"/>
      <name val="Calibri"/>
      <charset val="186"/>
      <scheme val="minor"/>
    </font>
    <font>
      <b/>
      <sz val="12"/>
      <color theme="0"/>
      <name val="Calibri"/>
      <charset val="186"/>
      <scheme val="minor"/>
    </font>
    <font>
      <sz val="18"/>
      <color theme="1"/>
      <name val="Calibri"/>
      <charset val="186"/>
      <scheme val="minor"/>
    </font>
    <font>
      <b/>
      <sz val="12"/>
      <color theme="0"/>
      <name val="Calibri"/>
      <family val="2"/>
      <scheme val="minor"/>
    </font>
    <font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0"/>
      <name val="Times New Roman Baltic"/>
      <charset val="186"/>
    </font>
    <font>
      <u/>
      <sz val="10"/>
      <color indexed="12"/>
      <name val="Arial"/>
      <family val="2"/>
      <charset val="186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2"/>
        <bgColor rgb="FF000000"/>
      </patternFill>
    </fill>
    <fill>
      <patternFill patternType="solid">
        <fgColor theme="4" tint="0.749992370372631"/>
        <bgColor rgb="FF000000"/>
      </patternFill>
    </fill>
    <fill>
      <patternFill patternType="solid">
        <fgColor theme="0" tint="-0.34998626667073579"/>
        <bgColor rgb="FF000000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4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theme="2" tint="-9.9978637043366805E-2"/>
      </left>
      <right style="hair">
        <color theme="2" tint="-9.9978637043366805E-2"/>
      </right>
      <top style="hair">
        <color theme="2" tint="-9.9978637043366805E-2"/>
      </top>
      <bottom style="hair">
        <color theme="2" tint="-9.9978637043366805E-2"/>
      </bottom>
      <diagonal/>
    </border>
    <border>
      <left style="hair">
        <color theme="2" tint="-9.9978637043366805E-2"/>
      </left>
      <right style="thin">
        <color indexed="64"/>
      </right>
      <top style="hair">
        <color theme="2" tint="-9.9978637043366805E-2"/>
      </top>
      <bottom style="hair">
        <color theme="2" tint="-9.9978637043366805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2" tint="-9.9978637043366805E-2"/>
      </right>
      <top style="hair">
        <color theme="2" tint="-9.9978637043366805E-2"/>
      </top>
      <bottom style="hair">
        <color indexed="64"/>
      </bottom>
      <diagonal/>
    </border>
    <border>
      <left style="hair">
        <color theme="2" tint="-9.9978637043366805E-2"/>
      </left>
      <right style="hair">
        <color theme="2" tint="-9.9978637043366805E-2"/>
      </right>
      <top style="hair">
        <color theme="2" tint="-9.9978637043366805E-2"/>
      </top>
      <bottom style="hair">
        <color indexed="64"/>
      </bottom>
      <diagonal/>
    </border>
    <border>
      <left style="hair">
        <color theme="2" tint="-9.9978637043366805E-2"/>
      </left>
      <right style="thin">
        <color indexed="64"/>
      </right>
      <top style="hair">
        <color theme="2" tint="-9.9978637043366805E-2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theme="2" tint="-9.9978637043366805E-2"/>
      </right>
      <top style="hair">
        <color indexed="64"/>
      </top>
      <bottom style="hair">
        <color indexed="64"/>
      </bottom>
      <diagonal/>
    </border>
    <border>
      <left style="hair">
        <color theme="2" tint="-9.9978637043366805E-2"/>
      </left>
      <right style="hair">
        <color theme="2" tint="-9.9978637043366805E-2"/>
      </right>
      <top style="hair">
        <color indexed="64"/>
      </top>
      <bottom style="hair">
        <color indexed="64"/>
      </bottom>
      <diagonal/>
    </border>
    <border>
      <left style="hair">
        <color theme="2" tint="-9.9978637043366805E-2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theme="2" tint="-9.9978637043366805E-2"/>
      </right>
      <top/>
      <bottom style="hair">
        <color theme="2" tint="-9.9978637043366805E-2"/>
      </bottom>
      <diagonal/>
    </border>
    <border>
      <left style="hair">
        <color theme="2" tint="-9.9978637043366805E-2"/>
      </left>
      <right style="hair">
        <color theme="2" tint="-9.9978637043366805E-2"/>
      </right>
      <top/>
      <bottom style="hair">
        <color theme="2" tint="-9.9978637043366805E-2"/>
      </bottom>
      <diagonal/>
    </border>
    <border>
      <left style="hair">
        <color theme="2" tint="-9.9978637043366805E-2"/>
      </left>
      <right style="thin">
        <color indexed="64"/>
      </right>
      <top/>
      <bottom style="hair">
        <color theme="2" tint="-9.9978637043366805E-2"/>
      </bottom>
      <diagonal/>
    </border>
    <border>
      <left style="thin">
        <color indexed="64"/>
      </left>
      <right style="hair">
        <color theme="2" tint="-9.9978637043366805E-2"/>
      </right>
      <top/>
      <bottom/>
      <diagonal/>
    </border>
    <border>
      <left style="hair">
        <color theme="2" tint="-9.9978637043366805E-2"/>
      </left>
      <right style="hair">
        <color theme="2" tint="-9.9978637043366805E-2"/>
      </right>
      <top/>
      <bottom/>
      <diagonal/>
    </border>
    <border>
      <left style="hair">
        <color theme="2" tint="-9.9978637043366805E-2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theme="2" tint="-9.9978637043366805E-2"/>
      </right>
      <top style="hair">
        <color indexed="64"/>
      </top>
      <bottom/>
      <diagonal/>
    </border>
    <border>
      <left style="hair">
        <color theme="2" tint="-9.9978637043366805E-2"/>
      </left>
      <right style="hair">
        <color theme="2" tint="-9.9978637043366805E-2"/>
      </right>
      <top style="hair">
        <color indexed="64"/>
      </top>
      <bottom/>
      <diagonal/>
    </border>
    <border>
      <left style="hair">
        <color theme="2" tint="-9.9978637043366805E-2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6" fillId="0" borderId="0"/>
    <xf numFmtId="0" fontId="9" fillId="0" borderId="0" applyNumberFormat="0" applyFill="0" applyBorder="0" applyAlignment="0" applyProtection="0"/>
    <xf numFmtId="0" fontId="19" fillId="0" borderId="0"/>
    <xf numFmtId="0" fontId="20" fillId="0" borderId="0" applyNumberFormat="0" applyFill="0" applyBorder="0" applyAlignment="0" applyProtection="0">
      <alignment vertical="top"/>
      <protection locked="0"/>
    </xf>
  </cellStyleXfs>
  <cellXfs count="109">
    <xf numFmtId="0" fontId="0" fillId="0" borderId="0" xfId="0"/>
    <xf numFmtId="0" fontId="2" fillId="0" borderId="0" xfId="0" applyFont="1" applyAlignment="1">
      <alignment vertical="center"/>
    </xf>
    <xf numFmtId="0" fontId="4" fillId="0" borderId="0" xfId="2" applyFont="1" applyAlignment="1">
      <alignment horizontal="left" vertical="center"/>
    </xf>
    <xf numFmtId="0" fontId="4" fillId="2" borderId="0" xfId="0" applyFont="1" applyFill="1" applyAlignment="1">
      <alignment horizontal="left" vertical="center"/>
    </xf>
    <xf numFmtId="0" fontId="4" fillId="2" borderId="0" xfId="2" applyFont="1" applyFill="1" applyAlignment="1">
      <alignment vertical="center"/>
    </xf>
    <xf numFmtId="0" fontId="4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5" fillId="2" borderId="0" xfId="0" applyFont="1" applyFill="1" applyAlignment="1">
      <alignment horizontal="left" vertical="center"/>
    </xf>
    <xf numFmtId="0" fontId="7" fillId="4" borderId="1" xfId="2" applyFont="1" applyFill="1" applyBorder="1" applyAlignment="1">
      <alignment horizontal="center" vertical="center" wrapText="1"/>
    </xf>
    <xf numFmtId="0" fontId="7" fillId="4" borderId="2" xfId="2" applyFont="1" applyFill="1" applyBorder="1" applyAlignment="1">
      <alignment horizontal="center" vertical="center" wrapText="1"/>
    </xf>
    <xf numFmtId="0" fontId="7" fillId="5" borderId="2" xfId="2" applyFont="1" applyFill="1" applyBorder="1" applyAlignment="1">
      <alignment horizontal="center" vertical="center" wrapText="1"/>
    </xf>
    <xf numFmtId="0" fontId="7" fillId="5" borderId="3" xfId="2" applyFont="1" applyFill="1" applyBorder="1" applyAlignment="1">
      <alignment horizontal="center" vertical="center" wrapText="1"/>
    </xf>
    <xf numFmtId="0" fontId="4" fillId="4" borderId="4" xfId="2" applyFont="1" applyFill="1" applyBorder="1" applyAlignment="1">
      <alignment horizontal="center" vertical="center" wrapText="1"/>
    </xf>
    <xf numFmtId="0" fontId="8" fillId="0" borderId="0" xfId="0" applyFont="1" applyAlignment="1">
      <alignment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9" fontId="8" fillId="0" borderId="0" xfId="1" applyFont="1" applyAlignment="1">
      <alignment vertical="center"/>
    </xf>
    <xf numFmtId="4" fontId="8" fillId="0" borderId="0" xfId="1" applyNumberFormat="1" applyFont="1" applyAlignment="1">
      <alignment vertical="center"/>
    </xf>
    <xf numFmtId="164" fontId="8" fillId="0" borderId="0" xfId="0" applyNumberFormat="1" applyFont="1" applyAlignment="1">
      <alignment vertical="center"/>
    </xf>
    <xf numFmtId="165" fontId="8" fillId="0" borderId="0" xfId="0" applyNumberFormat="1" applyFont="1" applyAlignment="1">
      <alignment vertical="center"/>
    </xf>
    <xf numFmtId="166" fontId="8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/>
    </xf>
    <xf numFmtId="0" fontId="4" fillId="6" borderId="0" xfId="2" applyFont="1" applyFill="1" applyAlignment="1">
      <alignment horizontal="left" vertical="center" wrapText="1"/>
    </xf>
    <xf numFmtId="0" fontId="4" fillId="6" borderId="0" xfId="2" applyFont="1" applyFill="1" applyAlignment="1">
      <alignment horizontal="center" vertical="center" wrapText="1"/>
    </xf>
    <xf numFmtId="164" fontId="4" fillId="6" borderId="0" xfId="2" applyNumberFormat="1" applyFont="1" applyFill="1" applyAlignment="1">
      <alignment horizontal="center" vertical="center" wrapText="1"/>
    </xf>
    <xf numFmtId="0" fontId="2" fillId="0" borderId="0" xfId="0" applyFont="1" applyAlignment="1">
      <alignment horizontal="right" vertical="center"/>
    </xf>
    <xf numFmtId="164" fontId="2" fillId="0" borderId="0" xfId="0" applyNumberFormat="1" applyFont="1" applyAlignment="1">
      <alignment vertical="center"/>
    </xf>
    <xf numFmtId="0" fontId="14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left" vertical="center" wrapText="1"/>
    </xf>
    <xf numFmtId="0" fontId="9" fillId="0" borderId="0" xfId="4" applyAlignment="1">
      <alignment vertical="center"/>
    </xf>
    <xf numFmtId="0" fontId="5" fillId="0" borderId="0" xfId="0" applyFont="1" applyAlignment="1">
      <alignment horizontal="right" vertical="center"/>
    </xf>
    <xf numFmtId="164" fontId="5" fillId="0" borderId="0" xfId="0" applyNumberFormat="1" applyFont="1" applyAlignment="1">
      <alignment vertical="center"/>
    </xf>
    <xf numFmtId="0" fontId="11" fillId="0" borderId="0" xfId="4" applyFont="1" applyAlignment="1">
      <alignment vertical="center"/>
    </xf>
    <xf numFmtId="0" fontId="11" fillId="0" borderId="0" xfId="4" applyFont="1" applyAlignment="1">
      <alignment horizontal="left" vertical="top" wrapText="1"/>
    </xf>
    <xf numFmtId="0" fontId="15" fillId="6" borderId="0" xfId="3" applyFont="1" applyFill="1" applyAlignment="1">
      <alignment horizontal="center" vertical="center" wrapText="1"/>
    </xf>
    <xf numFmtId="0" fontId="17" fillId="0" borderId="9" xfId="0" applyFont="1" applyBorder="1" applyAlignment="1">
      <alignment horizontal="center" vertical="center" wrapText="1"/>
    </xf>
    <xf numFmtId="0" fontId="17" fillId="0" borderId="13" xfId="0" applyFont="1" applyBorder="1" applyAlignment="1">
      <alignment horizontal="center" vertical="center" wrapText="1"/>
    </xf>
    <xf numFmtId="3" fontId="16" fillId="0" borderId="13" xfId="0" applyNumberFormat="1" applyFont="1" applyBorder="1" applyAlignment="1">
      <alignment horizontal="center" vertical="center" wrapText="1"/>
    </xf>
    <xf numFmtId="0" fontId="17" fillId="0" borderId="9" xfId="0" applyFont="1" applyBorder="1" applyAlignment="1">
      <alignment horizontal="center" vertical="center"/>
    </xf>
    <xf numFmtId="0" fontId="18" fillId="4" borderId="4" xfId="2" applyFont="1" applyFill="1" applyBorder="1" applyAlignment="1">
      <alignment horizontal="center" vertical="center" wrapText="1"/>
    </xf>
    <xf numFmtId="0" fontId="2" fillId="0" borderId="14" xfId="0" applyFont="1" applyBorder="1" applyAlignment="1">
      <alignment vertical="center"/>
    </xf>
    <xf numFmtId="0" fontId="10" fillId="0" borderId="9" xfId="4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167" fontId="2" fillId="0" borderId="9" xfId="0" applyNumberFormat="1" applyFont="1" applyBorder="1" applyAlignment="1">
      <alignment vertical="center"/>
    </xf>
    <xf numFmtId="167" fontId="2" fillId="0" borderId="13" xfId="0" applyNumberFormat="1" applyFont="1" applyBorder="1" applyAlignment="1">
      <alignment vertical="center"/>
    </xf>
    <xf numFmtId="167" fontId="13" fillId="7" borderId="4" xfId="0" applyNumberFormat="1" applyFont="1" applyFill="1" applyBorder="1" applyAlignment="1">
      <alignment horizontal="center" vertical="center"/>
    </xf>
    <xf numFmtId="0" fontId="2" fillId="0" borderId="16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10" fillId="0" borderId="13" xfId="4" applyFont="1" applyBorder="1" applyAlignment="1">
      <alignment horizontal="center" vertical="center"/>
    </xf>
    <xf numFmtId="0" fontId="10" fillId="0" borderId="13" xfId="4" applyFont="1" applyBorder="1" applyAlignment="1">
      <alignment horizontal="center" vertical="center" wrapText="1"/>
    </xf>
    <xf numFmtId="0" fontId="18" fillId="2" borderId="0" xfId="0" applyFont="1" applyFill="1" applyAlignment="1">
      <alignment horizontal="left" vertical="center"/>
    </xf>
    <xf numFmtId="17" fontId="18" fillId="2" borderId="0" xfId="0" applyNumberFormat="1" applyFont="1" applyFill="1" applyAlignment="1">
      <alignment horizontal="left" vertical="center"/>
    </xf>
    <xf numFmtId="0" fontId="15" fillId="6" borderId="5" xfId="3" applyFont="1" applyFill="1" applyBorder="1" applyAlignment="1">
      <alignment horizontal="left" vertical="center" wrapText="1"/>
    </xf>
    <xf numFmtId="0" fontId="4" fillId="0" borderId="14" xfId="2" applyFont="1" applyBorder="1" applyAlignment="1">
      <alignment horizontal="center" vertical="center" wrapText="1"/>
    </xf>
    <xf numFmtId="0" fontId="5" fillId="0" borderId="14" xfId="2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3" fontId="13" fillId="7" borderId="6" xfId="0" applyNumberFormat="1" applyFont="1" applyFill="1" applyBorder="1" applyAlignment="1">
      <alignment horizontal="center" vertical="center"/>
    </xf>
    <xf numFmtId="3" fontId="2" fillId="0" borderId="9" xfId="1" applyNumberFormat="1" applyFont="1" applyBorder="1" applyAlignment="1">
      <alignment vertical="center"/>
    </xf>
    <xf numFmtId="3" fontId="2" fillId="0" borderId="13" xfId="1" applyNumberFormat="1" applyFont="1" applyBorder="1" applyAlignment="1">
      <alignment vertical="center"/>
    </xf>
    <xf numFmtId="3" fontId="4" fillId="6" borderId="0" xfId="2" applyNumberFormat="1" applyFont="1" applyFill="1" applyAlignment="1">
      <alignment horizontal="center" vertical="center" wrapText="1"/>
    </xf>
    <xf numFmtId="0" fontId="17" fillId="0" borderId="0" xfId="0" applyFont="1" applyAlignment="1">
      <alignment horizontal="right" vertical="center"/>
    </xf>
    <xf numFmtId="0" fontId="12" fillId="8" borderId="19" xfId="0" applyFont="1" applyFill="1" applyBorder="1" applyAlignment="1">
      <alignment horizontal="center" vertical="center"/>
    </xf>
    <xf numFmtId="0" fontId="12" fillId="8" borderId="20" xfId="0" applyFont="1" applyFill="1" applyBorder="1" applyAlignment="1">
      <alignment horizontal="center" vertical="center"/>
    </xf>
    <xf numFmtId="0" fontId="12" fillId="8" borderId="21" xfId="0" applyFont="1" applyFill="1" applyBorder="1" applyAlignment="1">
      <alignment horizontal="center" vertical="center"/>
    </xf>
    <xf numFmtId="0" fontId="12" fillId="8" borderId="22" xfId="0" applyFont="1" applyFill="1" applyBorder="1" applyAlignment="1">
      <alignment horizontal="center" vertical="center"/>
    </xf>
    <xf numFmtId="0" fontId="12" fillId="8" borderId="23" xfId="0" applyFont="1" applyFill="1" applyBorder="1" applyAlignment="1">
      <alignment horizontal="center" vertical="center"/>
    </xf>
    <xf numFmtId="0" fontId="12" fillId="8" borderId="24" xfId="0" applyFont="1" applyFill="1" applyBorder="1" applyAlignment="1">
      <alignment horizontal="center" vertical="center"/>
    </xf>
    <xf numFmtId="0" fontId="2" fillId="8" borderId="10" xfId="0" applyFont="1" applyFill="1" applyBorder="1" applyAlignment="1">
      <alignment horizontal="center" vertical="center" wrapText="1"/>
    </xf>
    <xf numFmtId="0" fontId="17" fillId="0" borderId="25" xfId="0" applyFont="1" applyBorder="1" applyAlignment="1">
      <alignment horizontal="center" vertical="center"/>
    </xf>
    <xf numFmtId="0" fontId="17" fillId="0" borderId="25" xfId="0" applyFont="1" applyBorder="1" applyAlignment="1">
      <alignment horizontal="center" vertical="center" wrapText="1"/>
    </xf>
    <xf numFmtId="3" fontId="16" fillId="0" borderId="25" xfId="0" applyNumberFormat="1" applyFont="1" applyBorder="1" applyAlignment="1">
      <alignment horizontal="center" vertical="center" wrapText="1"/>
    </xf>
    <xf numFmtId="0" fontId="2" fillId="8" borderId="22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/>
    </xf>
    <xf numFmtId="0" fontId="2" fillId="8" borderId="24" xfId="0" applyFont="1" applyFill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 wrapText="1"/>
    </xf>
    <xf numFmtId="3" fontId="2" fillId="0" borderId="25" xfId="1" applyNumberFormat="1" applyFont="1" applyBorder="1" applyAlignment="1">
      <alignment vertical="center"/>
    </xf>
    <xf numFmtId="167" fontId="2" fillId="0" borderId="25" xfId="0" applyNumberFormat="1" applyFont="1" applyBorder="1" applyAlignment="1">
      <alignment vertical="center"/>
    </xf>
    <xf numFmtId="0" fontId="2" fillId="0" borderId="25" xfId="0" applyFont="1" applyBorder="1" applyAlignment="1">
      <alignment horizontal="center" vertical="center"/>
    </xf>
    <xf numFmtId="3" fontId="2" fillId="0" borderId="13" xfId="1" applyNumberFormat="1" applyFont="1" applyBorder="1" applyAlignment="1">
      <alignment horizontal="right" vertical="center"/>
    </xf>
    <xf numFmtId="0" fontId="16" fillId="0" borderId="9" xfId="4" applyFont="1" applyBorder="1" applyAlignment="1">
      <alignment horizontal="center" vertical="center"/>
    </xf>
    <xf numFmtId="0" fontId="16" fillId="0" borderId="13" xfId="4" applyFont="1" applyBorder="1" applyAlignment="1">
      <alignment horizontal="center" vertical="center"/>
    </xf>
    <xf numFmtId="167" fontId="2" fillId="0" borderId="0" xfId="0" applyNumberFormat="1" applyFont="1" applyAlignment="1">
      <alignment vertical="center"/>
    </xf>
    <xf numFmtId="0" fontId="11" fillId="0" borderId="0" xfId="4" applyFont="1" applyAlignment="1">
      <alignment horizontal="left" vertical="top" wrapText="1"/>
    </xf>
    <xf numFmtId="0" fontId="4" fillId="3" borderId="1" xfId="3" applyFont="1" applyFill="1" applyBorder="1" applyAlignment="1">
      <alignment horizontal="center" vertical="center"/>
    </xf>
    <xf numFmtId="0" fontId="4" fillId="3" borderId="2" xfId="3" applyFont="1" applyFill="1" applyBorder="1" applyAlignment="1">
      <alignment horizontal="center" vertical="center"/>
    </xf>
    <xf numFmtId="0" fontId="4" fillId="3" borderId="3" xfId="3" applyFont="1" applyFill="1" applyBorder="1" applyAlignment="1">
      <alignment horizontal="center" vertical="center"/>
    </xf>
    <xf numFmtId="0" fontId="15" fillId="6" borderId="1" xfId="3" applyFont="1" applyFill="1" applyBorder="1" applyAlignment="1">
      <alignment horizontal="center" vertical="center" wrapText="1"/>
    </xf>
    <xf numFmtId="0" fontId="13" fillId="6" borderId="2" xfId="3" applyFont="1" applyFill="1" applyBorder="1" applyAlignment="1">
      <alignment horizontal="center" vertical="center" wrapText="1"/>
    </xf>
    <xf numFmtId="0" fontId="13" fillId="6" borderId="3" xfId="3" applyFont="1" applyFill="1" applyBorder="1" applyAlignment="1">
      <alignment horizontal="center" vertical="center" wrapText="1"/>
    </xf>
    <xf numFmtId="0" fontId="15" fillId="7" borderId="1" xfId="0" applyFont="1" applyFill="1" applyBorder="1" applyAlignment="1">
      <alignment horizontal="center" vertical="center"/>
    </xf>
    <xf numFmtId="0" fontId="15" fillId="7" borderId="2" xfId="0" applyFont="1" applyFill="1" applyBorder="1" applyAlignment="1">
      <alignment horizontal="center" vertical="center"/>
    </xf>
    <xf numFmtId="0" fontId="15" fillId="7" borderId="3" xfId="0" applyFont="1" applyFill="1" applyBorder="1" applyAlignment="1">
      <alignment horizontal="center" vertical="center"/>
    </xf>
    <xf numFmtId="3" fontId="2" fillId="0" borderId="25" xfId="1" applyNumberFormat="1" applyFont="1" applyBorder="1" applyAlignment="1">
      <alignment horizontal="right" vertical="center"/>
    </xf>
    <xf numFmtId="3" fontId="2" fillId="0" borderId="15" xfId="1" applyNumberFormat="1" applyFont="1" applyBorder="1" applyAlignment="1">
      <alignment horizontal="right" vertical="center"/>
    </xf>
    <xf numFmtId="0" fontId="8" fillId="0" borderId="0" xfId="1" applyNumberFormat="1" applyFont="1" applyAlignment="1">
      <alignment vertical="center"/>
    </xf>
    <xf numFmtId="3" fontId="2" fillId="0" borderId="29" xfId="1" applyNumberFormat="1" applyFont="1" applyBorder="1" applyAlignment="1">
      <alignment horizontal="right" vertical="center"/>
    </xf>
  </cellXfs>
  <cellStyles count="7">
    <cellStyle name="Hyperlink" xfId="4" builtinId="8"/>
    <cellStyle name="Hyperlink 2" xfId="6" xr:uid="{BDF5CD06-0D1D-4629-A463-53D7D185DBA4}"/>
    <cellStyle name="Normal" xfId="0" builtinId="0"/>
    <cellStyle name="Normal 2" xfId="5" xr:uid="{6AA1A437-1819-40C2-BF59-93C73BE077FE}"/>
    <cellStyle name="Normal 2 2" xfId="3" xr:uid="{976DE4FE-ACEC-4ECF-96E8-0BFCE689A53F}"/>
    <cellStyle name="Normal 3" xfId="2" xr:uid="{8ADFCE5E-A001-4D27-BCB7-3895E700846C}"/>
    <cellStyle name="Percent" xfId="1" builtinId="5"/>
  </cellStyles>
  <dxfs count="0"/>
  <tableStyles count="0" defaultTableStyle="TableStyleMedium2" defaultPivotStyle="PivotStyleLight16"/>
  <colors>
    <mruColors>
      <color rgb="FFE4C2E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ll001ns001\Jcdecaux\Raamatupidamine\Weekly%20report%20arhiiv\Weekly%20report%202008\WS%203%202008%20CMA%20restm%20EE%20(3).xls" TargetMode="External"/></Relationships>
</file>

<file path=xl/externalLinks/_rels/externalLink2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mharju01\AppData\Local\Microsoft\Windows\INetCache\Content.Outlook\MU8CRPIT\Viru%20Keskus%20AS(Toidut&#228;nav)_Dentsu%20Estonia%20AS_E5_wk21-25_2024_04_23.xlsx" TargetMode="External"/><Relationship Id="rId1" Type="http://schemas.openxmlformats.org/officeDocument/2006/relationships/externalLinkPath" Target="file:///C:\Users\mharju01\AppData\Local\Microsoft\Windows\INetCache\Content.Outlook\MU8CRPIT\Viru%20Keskus%20AS(Toidut&#228;nav)_Dentsu%20Estonia%20AS_E5_wk21-25_2024_04_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d.docs.live.net/Documents%20and%20Settings/Jolanta/Desktop/Triumph%20Pan-Baltic%200206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nicom\WINDOWS\TEMP\UniCalc%202002%20Pan-Baltic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unicom\HP\My%20Documents\Pakkumised\UNICOM%20PAKKUMIN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8"/>
      <sheetName val="hiddenSheet"/>
      <sheetName val="Lisaandmed"/>
      <sheetName val="_additional info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KINNITUSKIRI"/>
      <sheetName val="digiTallinn"/>
      <sheetName val="maksegraafik (digiTallinn)"/>
      <sheetName val="EuroSize"/>
      <sheetName val="EuroSize CAFAS"/>
      <sheetName val="maksegraafik (euroSize)"/>
      <sheetName val="EuroSize eriplaan"/>
      <sheetName val="EuroSize eriplaan Cafas"/>
      <sheetName val="maksegraafik (EuroSize eri)"/>
      <sheetName val="E5 Tln100 Flex"/>
      <sheetName val="E5 Tln100 Flex CAFAS"/>
      <sheetName val="maksekraagik (E5_flex)"/>
      <sheetName val="Billboard"/>
      <sheetName val="Billboard Cafas"/>
      <sheetName val="maksegraafik (Billboard)"/>
      <sheetName val="Billboard floating"/>
      <sheetName val="Cafas Billboard floating"/>
      <sheetName val="maksegraafik (BB floating)"/>
      <sheetName val="Billboard Tallinn8"/>
      <sheetName val="maksegraafik (BB Tallinn8)"/>
      <sheetName val="Billboard kvartal"/>
      <sheetName val="maksegraafik (BB kvartal)"/>
      <sheetName val="PRM Support"/>
      <sheetName val="maksegraafik (PRM Support)"/>
      <sheetName val="Asukohad slaid"/>
      <sheetName val="Lepingu tüüptingimused"/>
      <sheetName val="_calendar"/>
      <sheetName val="_coefs"/>
      <sheetName val="_additional info"/>
      <sheetName val="_Reach nationwide"/>
      <sheetName val="x_maksegraafik (E5 Tln100 Flex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>
        <row r="2">
          <cell r="C2">
            <v>2</v>
          </cell>
        </row>
        <row r="8">
          <cell r="B8" t="str">
            <v>Uuring</v>
          </cell>
        </row>
        <row r="9">
          <cell r="B9" t="str">
            <v>Creative Heatmap</v>
          </cell>
        </row>
        <row r="10">
          <cell r="B10" t="str">
            <v>Kampaaniajärgse mäletamise uuring</v>
          </cell>
        </row>
        <row r="11">
          <cell r="B11" t="str">
            <v>Eeltestiga uuring</v>
          </cell>
        </row>
        <row r="12">
          <cell r="B12" t="str">
            <v>Kvalitatiivuuring</v>
          </cell>
        </row>
        <row r="15">
          <cell r="B15" t="str">
            <v>vali tüüp</v>
          </cell>
        </row>
        <row r="16">
          <cell r="B16" t="str">
            <v>1 kleebitud siseklaas (duubel) (suvi)</v>
          </cell>
        </row>
        <row r="17">
          <cell r="B17" t="str">
            <v>1 kleebitud siseklaas (duubel) (talv)</v>
          </cell>
        </row>
        <row r="18">
          <cell r="B18" t="str">
            <v>3 kleebitud siseklaasi (suvi)</v>
          </cell>
        </row>
        <row r="19">
          <cell r="B19" t="str">
            <v>3 kleebitud siseklaasi (talv)</v>
          </cell>
        </row>
        <row r="20">
          <cell r="B20" t="str">
            <v>3 kleebitud siseklaasi + 3 välisklaasi (suvi)</v>
          </cell>
        </row>
        <row r="69">
          <cell r="F69">
            <v>133</v>
          </cell>
        </row>
        <row r="70">
          <cell r="F70">
            <v>40</v>
          </cell>
        </row>
      </sheetData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S&amp;CL May"/>
      <sheetName val="BB September"/>
      <sheetName val="BS&amp;CL December"/>
      <sheetName val="Siemens arena"/>
      <sheetName val="Discounts"/>
      <sheetName val="BS&amp;CL_May"/>
      <sheetName val="BB_September"/>
      <sheetName val="BS&amp;CL_December"/>
      <sheetName val="Siemens_arena"/>
      <sheetName val="BS&amp;CL_May1"/>
      <sheetName val="BB_September1"/>
      <sheetName val="BS&amp;CL_December1"/>
      <sheetName val="Siemens_arena1"/>
    </sheetNames>
    <sheetDataSet>
      <sheetData sheetId="0" refreshError="1">
        <row r="8">
          <cell r="D8">
            <v>15.65</v>
          </cell>
        </row>
        <row r="50">
          <cell r="U50">
            <v>215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8">
          <cell r="D8">
            <v>15.65</v>
          </cell>
        </row>
      </sheetData>
      <sheetData sheetId="10"/>
      <sheetData sheetId="11"/>
      <sheetData sheetId="1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T"/>
      <sheetName val="LV"/>
      <sheetName val="EST"/>
      <sheetName val="Discounts"/>
      <sheetName val="eelarve"/>
      <sheetName val="Plan"/>
      <sheetName val="CTC"/>
      <sheetName val="NTV"/>
      <sheetName val="ORT"/>
      <sheetName val="RenTV"/>
      <sheetName val="RTR"/>
      <sheetName val="TV6"/>
      <sheetName val="ExchRates"/>
      <sheetName val="budget data"/>
      <sheetName val="O2PR Fee Estimator"/>
    </sheetNames>
    <sheetDataSet>
      <sheetData sheetId="0" refreshError="1"/>
      <sheetData sheetId="1" refreshError="1"/>
      <sheetData sheetId="2" refreshError="1"/>
      <sheetData sheetId="3">
        <row r="14">
          <cell r="A14">
            <v>49</v>
          </cell>
          <cell r="B14">
            <v>49</v>
          </cell>
          <cell r="C14">
            <v>100</v>
          </cell>
          <cell r="D14">
            <v>100</v>
          </cell>
          <cell r="E14">
            <v>200</v>
          </cell>
          <cell r="F14">
            <v>200</v>
          </cell>
          <cell r="G14">
            <v>350</v>
          </cell>
          <cell r="H14">
            <v>350</v>
          </cell>
          <cell r="I14">
            <v>99999</v>
          </cell>
          <cell r="J14">
            <v>99999</v>
          </cell>
        </row>
        <row r="16">
          <cell r="A16">
            <v>1190</v>
          </cell>
          <cell r="B16">
            <v>1020</v>
          </cell>
          <cell r="C16">
            <v>1080</v>
          </cell>
          <cell r="D16">
            <v>920</v>
          </cell>
          <cell r="E16">
            <v>990</v>
          </cell>
          <cell r="F16">
            <v>840</v>
          </cell>
          <cell r="G16">
            <v>900</v>
          </cell>
          <cell r="H16">
            <v>760</v>
          </cell>
          <cell r="I16">
            <v>840</v>
          </cell>
          <cell r="J16">
            <v>710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T"/>
      <sheetName val="LV"/>
      <sheetName val="EST _ 6S_ BB_ LB"/>
      <sheetName val="Discounts"/>
      <sheetName val="outdoor"/>
      <sheetName val="EST___6S__BB__LB"/>
      <sheetName val="EST___6S__BB__LB1"/>
      <sheetName val="EST___6S__BB__LB2"/>
      <sheetName val="LNK"/>
      <sheetName val="TV1"/>
      <sheetName val="EST___6S__BB__LB3"/>
      <sheetName val="EST___6S__BB__LB4"/>
      <sheetName val="EST___6S__BB__LB5"/>
      <sheetName val="EST___6S__BB__LB7"/>
      <sheetName val="EST___6S__BB__LB6"/>
      <sheetName val="CTC"/>
      <sheetName val="NTV"/>
      <sheetName val="ORT"/>
      <sheetName val="RenTV"/>
      <sheetName val="RTR"/>
      <sheetName val="TV6"/>
      <sheetName val="ExchRates"/>
      <sheetName val="Online"/>
      <sheetName val="lithuania"/>
      <sheetName val="tv"/>
    </sheetNames>
    <sheetDataSet>
      <sheetData sheetId="0" refreshError="1">
        <row r="28">
          <cell r="P28">
            <v>0</v>
          </cell>
        </row>
      </sheetData>
      <sheetData sheetId="1" refreshError="1">
        <row r="31">
          <cell r="P31">
            <v>0</v>
          </cell>
        </row>
      </sheetData>
      <sheetData sheetId="2" refreshError="1"/>
      <sheetData sheetId="3" refreshError="1">
        <row r="2">
          <cell r="B2">
            <v>150</v>
          </cell>
          <cell r="C2">
            <v>250</v>
          </cell>
          <cell r="D2">
            <v>400</v>
          </cell>
          <cell r="E2">
            <v>99999</v>
          </cell>
        </row>
        <row r="3">
          <cell r="A3">
            <v>280</v>
          </cell>
          <cell r="B3">
            <v>238</v>
          </cell>
          <cell r="C3">
            <v>210</v>
          </cell>
          <cell r="D3">
            <v>182</v>
          </cell>
          <cell r="E3">
            <v>168</v>
          </cell>
        </row>
        <row r="9">
          <cell r="A9">
            <v>49</v>
          </cell>
          <cell r="B9">
            <v>49</v>
          </cell>
          <cell r="C9">
            <v>100</v>
          </cell>
          <cell r="D9">
            <v>100</v>
          </cell>
          <cell r="E9">
            <v>200</v>
          </cell>
          <cell r="F9">
            <v>200</v>
          </cell>
          <cell r="G9">
            <v>350</v>
          </cell>
          <cell r="H9">
            <v>350</v>
          </cell>
          <cell r="I9">
            <v>99999</v>
          </cell>
          <cell r="J9">
            <v>99999</v>
          </cell>
        </row>
        <row r="11">
          <cell r="A11">
            <v>38.700000000000003</v>
          </cell>
          <cell r="B11">
            <v>32.89</v>
          </cell>
          <cell r="C11">
            <v>34.4</v>
          </cell>
          <cell r="D11">
            <v>29.24</v>
          </cell>
          <cell r="E11">
            <v>31.39</v>
          </cell>
          <cell r="F11">
            <v>26.68</v>
          </cell>
          <cell r="G11">
            <v>27.95</v>
          </cell>
          <cell r="H11">
            <v>23.75</v>
          </cell>
          <cell r="I11">
            <v>25.8</v>
          </cell>
          <cell r="J11">
            <v>21.93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11E2-482F-40C6-96FD-09F7E3F86047}">
  <dimension ref="A1:AU29"/>
  <sheetViews>
    <sheetView showGridLines="0" tabSelected="1" zoomScale="80" zoomScaleNormal="80" workbookViewId="0">
      <selection activeCell="D5" sqref="D5"/>
    </sheetView>
  </sheetViews>
  <sheetFormatPr defaultColWidth="11.28515625" defaultRowHeight="15.75" x14ac:dyDescent="0.25"/>
  <cols>
    <col min="1" max="1" width="6.85546875" style="1" customWidth="1"/>
    <col min="2" max="2" width="21" style="1" customWidth="1"/>
    <col min="3" max="3" width="28.7109375" style="1" customWidth="1"/>
    <col min="4" max="4" width="30.7109375" style="1" customWidth="1"/>
    <col min="5" max="5" width="30" style="1" customWidth="1"/>
    <col min="6" max="6" width="26.7109375" style="1" bestFit="1" customWidth="1"/>
    <col min="7" max="7" width="12.5703125" style="1" customWidth="1"/>
    <col min="8" max="35" width="3.28515625" style="1" customWidth="1"/>
    <col min="36" max="39" width="13.140625" style="1" customWidth="1"/>
    <col min="40" max="40" width="17.5703125" style="1" customWidth="1"/>
    <col min="41" max="43" width="15" style="1" customWidth="1"/>
    <col min="44" max="44" width="14.85546875" style="1" customWidth="1"/>
    <col min="45" max="46" width="13.42578125" style="1" customWidth="1"/>
    <col min="47" max="16384" width="11.28515625" style="1"/>
  </cols>
  <sheetData>
    <row r="1" spans="2:47" x14ac:dyDescent="0.25">
      <c r="D1" s="2"/>
      <c r="H1" s="2"/>
      <c r="I1" s="2"/>
      <c r="O1" s="2"/>
      <c r="P1" s="2"/>
    </row>
    <row r="2" spans="2:47" x14ac:dyDescent="0.25">
      <c r="D2" s="2"/>
      <c r="H2" s="2"/>
      <c r="I2" s="2"/>
      <c r="O2" s="2"/>
      <c r="P2" s="2"/>
    </row>
    <row r="3" spans="2:47" x14ac:dyDescent="0.25">
      <c r="B3" s="3" t="s">
        <v>0</v>
      </c>
      <c r="C3" s="58" t="s">
        <v>18</v>
      </c>
      <c r="E3" s="4"/>
      <c r="F3" s="4"/>
      <c r="G3" s="4"/>
      <c r="H3" s="5"/>
      <c r="I3" s="5"/>
      <c r="O3" s="5"/>
      <c r="P3" s="5"/>
    </row>
    <row r="4" spans="2:47" x14ac:dyDescent="0.25">
      <c r="B4" s="3" t="s">
        <v>1</v>
      </c>
      <c r="C4" s="58" t="s">
        <v>19</v>
      </c>
      <c r="E4" s="6"/>
      <c r="F4" s="6"/>
      <c r="G4" s="6"/>
      <c r="H4" s="5"/>
      <c r="I4" s="5"/>
      <c r="O4" s="5"/>
      <c r="P4" s="5"/>
    </row>
    <row r="5" spans="2:47" x14ac:dyDescent="0.25">
      <c r="B5" s="3" t="s">
        <v>2</v>
      </c>
      <c r="C5" s="59" t="s">
        <v>20</v>
      </c>
      <c r="E5" s="6"/>
      <c r="F5" s="6"/>
      <c r="G5" s="6"/>
      <c r="H5" s="7"/>
      <c r="I5" s="7"/>
      <c r="O5" s="7"/>
      <c r="P5" s="7"/>
    </row>
    <row r="6" spans="2:47" x14ac:dyDescent="0.25">
      <c r="H6" s="96" t="s">
        <v>12</v>
      </c>
      <c r="I6" s="97"/>
      <c r="J6" s="97"/>
      <c r="K6" s="97"/>
      <c r="L6" s="97"/>
      <c r="M6" s="97"/>
      <c r="N6" s="98"/>
      <c r="O6" s="96" t="s">
        <v>14</v>
      </c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8"/>
      <c r="AJ6" s="46"/>
      <c r="AK6" s="46"/>
      <c r="AL6" s="46"/>
      <c r="AM6" s="46"/>
      <c r="AN6" s="46"/>
    </row>
    <row r="7" spans="2:47" ht="31.9" customHeight="1" x14ac:dyDescent="0.25">
      <c r="B7" s="61"/>
      <c r="C7" s="61"/>
      <c r="D7" s="62"/>
      <c r="E7" s="61"/>
      <c r="F7" s="61"/>
      <c r="G7" s="61"/>
      <c r="H7" s="8">
        <v>24</v>
      </c>
      <c r="I7" s="9">
        <f>H7+1</f>
        <v>25</v>
      </c>
      <c r="J7" s="9">
        <f t="shared" ref="J7:AI7" si="0">I7+1</f>
        <v>26</v>
      </c>
      <c r="K7" s="9">
        <f t="shared" si="0"/>
        <v>27</v>
      </c>
      <c r="L7" s="9">
        <f t="shared" si="0"/>
        <v>28</v>
      </c>
      <c r="M7" s="10">
        <f t="shared" si="0"/>
        <v>29</v>
      </c>
      <c r="N7" s="11">
        <f t="shared" si="0"/>
        <v>30</v>
      </c>
      <c r="O7" s="8">
        <v>1</v>
      </c>
      <c r="P7" s="9">
        <f t="shared" si="0"/>
        <v>2</v>
      </c>
      <c r="Q7" s="9">
        <f t="shared" si="0"/>
        <v>3</v>
      </c>
      <c r="R7" s="9">
        <f t="shared" si="0"/>
        <v>4</v>
      </c>
      <c r="S7" s="9">
        <f t="shared" si="0"/>
        <v>5</v>
      </c>
      <c r="T7" s="10">
        <f t="shared" si="0"/>
        <v>6</v>
      </c>
      <c r="U7" s="10">
        <f t="shared" si="0"/>
        <v>7</v>
      </c>
      <c r="V7" s="8">
        <f t="shared" si="0"/>
        <v>8</v>
      </c>
      <c r="W7" s="9">
        <f t="shared" si="0"/>
        <v>9</v>
      </c>
      <c r="X7" s="9">
        <f t="shared" si="0"/>
        <v>10</v>
      </c>
      <c r="Y7" s="9">
        <f t="shared" si="0"/>
        <v>11</v>
      </c>
      <c r="Z7" s="9">
        <f t="shared" si="0"/>
        <v>12</v>
      </c>
      <c r="AA7" s="10">
        <f t="shared" si="0"/>
        <v>13</v>
      </c>
      <c r="AB7" s="11">
        <f t="shared" si="0"/>
        <v>14</v>
      </c>
      <c r="AC7" s="8">
        <f t="shared" si="0"/>
        <v>15</v>
      </c>
      <c r="AD7" s="9">
        <f t="shared" si="0"/>
        <v>16</v>
      </c>
      <c r="AE7" s="9">
        <f t="shared" si="0"/>
        <v>17</v>
      </c>
      <c r="AF7" s="9">
        <f t="shared" si="0"/>
        <v>18</v>
      </c>
      <c r="AG7" s="9">
        <f t="shared" si="0"/>
        <v>19</v>
      </c>
      <c r="AH7" s="10">
        <f t="shared" si="0"/>
        <v>20</v>
      </c>
      <c r="AI7" s="11">
        <f t="shared" si="0"/>
        <v>21</v>
      </c>
      <c r="AJ7" s="45" t="s">
        <v>21</v>
      </c>
      <c r="AK7" s="45" t="s">
        <v>51</v>
      </c>
      <c r="AL7" s="45" t="s">
        <v>63</v>
      </c>
      <c r="AM7" s="45" t="s">
        <v>52</v>
      </c>
      <c r="AN7" s="12" t="s">
        <v>4</v>
      </c>
    </row>
    <row r="8" spans="2:47" ht="30.75" customHeight="1" x14ac:dyDescent="0.25">
      <c r="B8" s="60" t="s">
        <v>3</v>
      </c>
      <c r="C8" s="40" t="s">
        <v>6</v>
      </c>
      <c r="D8" s="40" t="s">
        <v>5</v>
      </c>
      <c r="E8" s="40" t="s">
        <v>23</v>
      </c>
      <c r="F8" s="40" t="s">
        <v>67</v>
      </c>
      <c r="G8" s="40" t="s">
        <v>36</v>
      </c>
      <c r="H8" s="99" t="s">
        <v>13</v>
      </c>
      <c r="I8" s="100"/>
      <c r="J8" s="100"/>
      <c r="K8" s="100"/>
      <c r="L8" s="100"/>
      <c r="M8" s="100"/>
      <c r="N8" s="101"/>
      <c r="O8" s="99" t="s">
        <v>15</v>
      </c>
      <c r="P8" s="100"/>
      <c r="Q8" s="100"/>
      <c r="R8" s="100"/>
      <c r="S8" s="100"/>
      <c r="T8" s="100"/>
      <c r="U8" s="101"/>
      <c r="V8" s="102" t="s">
        <v>16</v>
      </c>
      <c r="W8" s="103"/>
      <c r="X8" s="103"/>
      <c r="Y8" s="103"/>
      <c r="Z8" s="103"/>
      <c r="AA8" s="103"/>
      <c r="AB8" s="104"/>
      <c r="AC8" s="102" t="s">
        <v>17</v>
      </c>
      <c r="AD8" s="103"/>
      <c r="AE8" s="103"/>
      <c r="AF8" s="103"/>
      <c r="AG8" s="103"/>
      <c r="AH8" s="103"/>
      <c r="AI8" s="104"/>
      <c r="AJ8" s="65">
        <f>SUM(AJ9:AJ18)</f>
        <v>2128000</v>
      </c>
      <c r="AK8" s="51"/>
      <c r="AL8" s="51"/>
      <c r="AM8" s="51"/>
      <c r="AN8" s="51">
        <f>SUM(AN9:AN18)</f>
        <v>6071.5999999999995</v>
      </c>
      <c r="AO8" s="13"/>
      <c r="AP8" s="21"/>
      <c r="AQ8" s="18"/>
      <c r="AR8" s="13"/>
      <c r="AS8" s="18"/>
      <c r="AT8" s="20"/>
      <c r="AU8" s="16"/>
    </row>
    <row r="9" spans="2:47" ht="27.75" customHeight="1" x14ac:dyDescent="0.25">
      <c r="B9" s="44" t="s">
        <v>32</v>
      </c>
      <c r="C9" s="44" t="s">
        <v>33</v>
      </c>
      <c r="D9" s="44" t="s">
        <v>34</v>
      </c>
      <c r="E9" s="47" t="s">
        <v>35</v>
      </c>
      <c r="F9" s="47" t="s">
        <v>68</v>
      </c>
      <c r="G9" s="47" t="s">
        <v>37</v>
      </c>
      <c r="H9" s="70"/>
      <c r="I9" s="71"/>
      <c r="J9" s="71"/>
      <c r="K9" s="71"/>
      <c r="L9" s="71"/>
      <c r="M9" s="71"/>
      <c r="N9" s="72"/>
      <c r="O9" s="70"/>
      <c r="P9" s="71"/>
      <c r="Q9" s="71"/>
      <c r="R9" s="71"/>
      <c r="S9" s="71"/>
      <c r="T9" s="71"/>
      <c r="U9" s="72"/>
      <c r="V9" s="70"/>
      <c r="W9" s="71"/>
      <c r="X9" s="71"/>
      <c r="Y9" s="71"/>
      <c r="Z9" s="71"/>
      <c r="AA9" s="71"/>
      <c r="AB9" s="72"/>
      <c r="AC9" s="70"/>
      <c r="AD9" s="63"/>
      <c r="AE9" s="63"/>
      <c r="AF9" s="63"/>
      <c r="AG9" s="63"/>
      <c r="AH9" s="63"/>
      <c r="AI9" s="64"/>
      <c r="AJ9" s="66">
        <v>294000</v>
      </c>
      <c r="AK9" s="49"/>
      <c r="AL9" s="49"/>
      <c r="AM9" s="49">
        <v>231</v>
      </c>
      <c r="AN9" s="50">
        <f>AK9+AL9+AM9</f>
        <v>231</v>
      </c>
      <c r="AO9" s="17"/>
      <c r="AP9" s="17"/>
      <c r="AQ9" s="18"/>
      <c r="AR9" s="19"/>
      <c r="AS9" s="18"/>
      <c r="AT9" s="20"/>
      <c r="AU9" s="16"/>
    </row>
    <row r="10" spans="2:47" ht="27.75" customHeight="1" x14ac:dyDescent="0.25">
      <c r="B10" s="26" t="s">
        <v>32</v>
      </c>
      <c r="C10" s="26" t="s">
        <v>33</v>
      </c>
      <c r="D10" s="26" t="s">
        <v>34</v>
      </c>
      <c r="E10" s="57" t="s">
        <v>39</v>
      </c>
      <c r="F10" s="56" t="s">
        <v>68</v>
      </c>
      <c r="G10" s="57" t="s">
        <v>37</v>
      </c>
      <c r="H10" s="70"/>
      <c r="I10" s="71"/>
      <c r="J10" s="71"/>
      <c r="K10" s="71"/>
      <c r="L10" s="71"/>
      <c r="M10" s="71"/>
      <c r="N10" s="72"/>
      <c r="O10" s="70"/>
      <c r="P10" s="71"/>
      <c r="Q10" s="71"/>
      <c r="R10" s="71"/>
      <c r="S10" s="71"/>
      <c r="T10" s="71"/>
      <c r="U10" s="72"/>
      <c r="V10" s="70"/>
      <c r="W10" s="71"/>
      <c r="X10" s="71"/>
      <c r="Y10" s="71"/>
      <c r="Z10" s="71"/>
      <c r="AA10" s="71"/>
      <c r="AB10" s="72"/>
      <c r="AC10" s="70"/>
      <c r="AD10" s="14"/>
      <c r="AE10" s="14"/>
      <c r="AF10" s="14"/>
      <c r="AG10" s="14"/>
      <c r="AH10" s="14"/>
      <c r="AI10" s="15"/>
      <c r="AJ10" s="67">
        <v>246000</v>
      </c>
      <c r="AK10" s="50"/>
      <c r="AL10" s="50"/>
      <c r="AM10" s="50">
        <v>369.6</v>
      </c>
      <c r="AN10" s="50">
        <f>AK10+AL10+AM10</f>
        <v>369.6</v>
      </c>
      <c r="AO10" s="17"/>
      <c r="AP10" s="17"/>
      <c r="AQ10" s="18"/>
      <c r="AR10" s="19"/>
      <c r="AS10" s="18"/>
      <c r="AT10" s="20"/>
      <c r="AU10" s="16"/>
    </row>
    <row r="11" spans="2:47" ht="33.75" customHeight="1" x14ac:dyDescent="0.25">
      <c r="B11" s="26" t="s">
        <v>32</v>
      </c>
      <c r="C11" s="26" t="s">
        <v>33</v>
      </c>
      <c r="D11" s="42" t="s">
        <v>49</v>
      </c>
      <c r="E11" s="43" t="s">
        <v>48</v>
      </c>
      <c r="F11" s="43" t="s">
        <v>75</v>
      </c>
      <c r="G11" s="43" t="s">
        <v>50</v>
      </c>
      <c r="H11" s="70"/>
      <c r="I11" s="71"/>
      <c r="J11" s="71"/>
      <c r="K11" s="71"/>
      <c r="L11" s="71"/>
      <c r="M11" s="71"/>
      <c r="N11" s="72"/>
      <c r="O11" s="70"/>
      <c r="P11" s="71"/>
      <c r="Q11" s="71"/>
      <c r="R11" s="71"/>
      <c r="S11" s="71"/>
      <c r="T11" s="71"/>
      <c r="U11" s="72"/>
      <c r="V11" s="70"/>
      <c r="W11" s="71"/>
      <c r="X11" s="71"/>
      <c r="Y11" s="71"/>
      <c r="Z11" s="71"/>
      <c r="AA11" s="71"/>
      <c r="AB11" s="72"/>
      <c r="AC11" s="22"/>
      <c r="AD11" s="23"/>
      <c r="AE11" s="23"/>
      <c r="AF11" s="23"/>
      <c r="AG11" s="23"/>
      <c r="AH11" s="24"/>
      <c r="AI11" s="25"/>
      <c r="AJ11" s="67">
        <v>922000</v>
      </c>
      <c r="AK11" s="50"/>
      <c r="AL11" s="50"/>
      <c r="AM11" s="50">
        <v>1750</v>
      </c>
      <c r="AN11" s="50">
        <f>AK11+AL11+AM11</f>
        <v>1750</v>
      </c>
      <c r="AO11" s="17"/>
    </row>
    <row r="12" spans="2:47" ht="30.75" customHeight="1" x14ac:dyDescent="0.25">
      <c r="B12" s="48" t="s">
        <v>53</v>
      </c>
      <c r="C12" s="42" t="s">
        <v>56</v>
      </c>
      <c r="D12" s="42" t="s">
        <v>55</v>
      </c>
      <c r="E12" s="43" t="s">
        <v>54</v>
      </c>
      <c r="F12" s="43">
        <v>12</v>
      </c>
      <c r="G12" s="43" t="s">
        <v>50</v>
      </c>
      <c r="H12" s="70"/>
      <c r="I12" s="71"/>
      <c r="J12" s="71"/>
      <c r="K12" s="71"/>
      <c r="L12" s="71"/>
      <c r="M12" s="71"/>
      <c r="N12" s="72"/>
      <c r="O12" s="70"/>
      <c r="P12" s="71"/>
      <c r="Q12" s="71"/>
      <c r="R12" s="71"/>
      <c r="S12" s="71"/>
      <c r="T12" s="71"/>
      <c r="U12" s="72"/>
      <c r="V12" s="70"/>
      <c r="W12" s="71"/>
      <c r="X12" s="71"/>
      <c r="Y12" s="71"/>
      <c r="Z12" s="71"/>
      <c r="AA12" s="71"/>
      <c r="AB12" s="72"/>
      <c r="AC12" s="52"/>
      <c r="AD12" s="53"/>
      <c r="AE12" s="53"/>
      <c r="AF12" s="53"/>
      <c r="AG12" s="53"/>
      <c r="AH12" s="54"/>
      <c r="AI12" s="55"/>
      <c r="AJ12" s="67">
        <v>400000</v>
      </c>
      <c r="AK12" s="50">
        <f>15*F12</f>
        <v>180</v>
      </c>
      <c r="AL12" s="50"/>
      <c r="AM12" s="50">
        <f>58*3*F12</f>
        <v>2088</v>
      </c>
      <c r="AN12" s="50">
        <f>AK12+AL12+AM12</f>
        <v>2268</v>
      </c>
      <c r="AO12" s="17"/>
    </row>
    <row r="13" spans="2:47" ht="27.75" customHeight="1" x14ac:dyDescent="0.25">
      <c r="B13" s="77" t="s">
        <v>57</v>
      </c>
      <c r="C13" s="77" t="s">
        <v>58</v>
      </c>
      <c r="D13" s="78" t="s">
        <v>62</v>
      </c>
      <c r="E13" s="79" t="s">
        <v>59</v>
      </c>
      <c r="F13" s="79">
        <v>1</v>
      </c>
      <c r="G13" s="79" t="s">
        <v>64</v>
      </c>
      <c r="H13" s="84"/>
      <c r="I13" s="85"/>
      <c r="J13" s="85"/>
      <c r="K13" s="85"/>
      <c r="L13" s="85"/>
      <c r="M13" s="86"/>
      <c r="N13" s="87"/>
      <c r="O13" s="84"/>
      <c r="P13" s="85"/>
      <c r="Q13" s="85"/>
      <c r="R13" s="85"/>
      <c r="S13" s="85"/>
      <c r="T13" s="86"/>
      <c r="U13" s="87"/>
      <c r="V13" s="80"/>
      <c r="W13" s="81"/>
      <c r="X13" s="81"/>
      <c r="Y13" s="81"/>
      <c r="Z13" s="81"/>
      <c r="AA13" s="82"/>
      <c r="AB13" s="83"/>
      <c r="AC13" s="84"/>
      <c r="AD13" s="85"/>
      <c r="AE13" s="85"/>
      <c r="AF13" s="85"/>
      <c r="AG13" s="85"/>
      <c r="AH13" s="86"/>
      <c r="AI13" s="87"/>
      <c r="AJ13" s="88">
        <v>11000</v>
      </c>
      <c r="AK13" s="89">
        <f>42+28</f>
        <v>70</v>
      </c>
      <c r="AL13" s="89">
        <v>10</v>
      </c>
      <c r="AM13" s="89">
        <v>137.69999999999999</v>
      </c>
      <c r="AN13" s="50">
        <f>AK13+AL13+AM13</f>
        <v>217.7</v>
      </c>
      <c r="AO13" s="17"/>
    </row>
    <row r="14" spans="2:47" ht="27.75" customHeight="1" x14ac:dyDescent="0.25">
      <c r="B14" s="77" t="s">
        <v>57</v>
      </c>
      <c r="C14" s="77" t="s">
        <v>58</v>
      </c>
      <c r="D14" s="78" t="s">
        <v>62</v>
      </c>
      <c r="E14" s="79" t="s">
        <v>60</v>
      </c>
      <c r="F14" s="79">
        <v>1</v>
      </c>
      <c r="G14" s="79" t="s">
        <v>64</v>
      </c>
      <c r="H14" s="84"/>
      <c r="I14" s="85"/>
      <c r="J14" s="85"/>
      <c r="K14" s="85"/>
      <c r="L14" s="85"/>
      <c r="M14" s="86"/>
      <c r="N14" s="87"/>
      <c r="O14" s="70"/>
      <c r="P14" s="71"/>
      <c r="Q14" s="71"/>
      <c r="R14" s="71"/>
      <c r="S14" s="71"/>
      <c r="T14" s="71"/>
      <c r="U14" s="72"/>
      <c r="V14" s="84"/>
      <c r="W14" s="85"/>
      <c r="X14" s="85"/>
      <c r="Y14" s="85"/>
      <c r="Z14" s="85"/>
      <c r="AA14" s="86"/>
      <c r="AB14" s="87"/>
      <c r="AC14" s="84"/>
      <c r="AD14" s="85"/>
      <c r="AE14" s="85"/>
      <c r="AF14" s="85"/>
      <c r="AG14" s="85"/>
      <c r="AH14" s="86"/>
      <c r="AI14" s="87"/>
      <c r="AJ14" s="88">
        <v>27000</v>
      </c>
      <c r="AK14" s="89">
        <f>42+28</f>
        <v>70</v>
      </c>
      <c r="AL14" s="89">
        <v>25</v>
      </c>
      <c r="AM14" s="89">
        <v>137.69999999999999</v>
      </c>
      <c r="AN14" s="50">
        <f>AK14+AL14+AM14</f>
        <v>232.7</v>
      </c>
      <c r="AO14" s="17"/>
    </row>
    <row r="15" spans="2:47" ht="27.75" customHeight="1" x14ac:dyDescent="0.25">
      <c r="B15" s="77" t="s">
        <v>57</v>
      </c>
      <c r="C15" s="77" t="s">
        <v>58</v>
      </c>
      <c r="D15" s="78" t="s">
        <v>62</v>
      </c>
      <c r="E15" s="79" t="s">
        <v>61</v>
      </c>
      <c r="F15" s="79">
        <v>1</v>
      </c>
      <c r="G15" s="79" t="s">
        <v>106</v>
      </c>
      <c r="H15" s="70"/>
      <c r="I15" s="71"/>
      <c r="J15" s="71"/>
      <c r="K15" s="71"/>
      <c r="L15" s="71"/>
      <c r="M15" s="71"/>
      <c r="N15" s="72"/>
      <c r="O15" s="70"/>
      <c r="P15" s="71"/>
      <c r="Q15" s="71"/>
      <c r="R15" s="71"/>
      <c r="S15" s="71"/>
      <c r="T15" s="71"/>
      <c r="U15" s="72"/>
      <c r="V15" s="84"/>
      <c r="W15" s="85"/>
      <c r="X15" s="85"/>
      <c r="Y15" s="85"/>
      <c r="Z15" s="85"/>
      <c r="AA15" s="86"/>
      <c r="AB15" s="87"/>
      <c r="AC15" s="84"/>
      <c r="AD15" s="85"/>
      <c r="AE15" s="85"/>
      <c r="AF15" s="85"/>
      <c r="AG15" s="85"/>
      <c r="AH15" s="86"/>
      <c r="AI15" s="87"/>
      <c r="AJ15" s="88">
        <v>58000</v>
      </c>
      <c r="AK15" s="89">
        <f>42+28</f>
        <v>70</v>
      </c>
      <c r="AL15" s="89">
        <f>25*2</f>
        <v>50</v>
      </c>
      <c r="AM15" s="89">
        <f>137.7*2</f>
        <v>275.39999999999998</v>
      </c>
      <c r="AN15" s="50">
        <f>AK15+AL15+AM15</f>
        <v>395.4</v>
      </c>
      <c r="AO15" s="17"/>
    </row>
    <row r="16" spans="2:47" ht="77.25" customHeight="1" x14ac:dyDescent="0.25">
      <c r="B16" s="77" t="s">
        <v>65</v>
      </c>
      <c r="C16" s="77" t="s">
        <v>66</v>
      </c>
      <c r="D16" s="78" t="s">
        <v>89</v>
      </c>
      <c r="E16" s="79" t="s">
        <v>90</v>
      </c>
      <c r="F16" s="79" t="s">
        <v>80</v>
      </c>
      <c r="G16" s="43" t="s">
        <v>37</v>
      </c>
      <c r="H16" s="70"/>
      <c r="I16" s="71"/>
      <c r="J16" s="71"/>
      <c r="K16" s="71"/>
      <c r="L16" s="71"/>
      <c r="M16" s="71"/>
      <c r="N16" s="72"/>
      <c r="O16" s="70"/>
      <c r="P16" s="71"/>
      <c r="Q16" s="71"/>
      <c r="R16" s="71"/>
      <c r="S16" s="71"/>
      <c r="T16" s="71"/>
      <c r="U16" s="72"/>
      <c r="V16" s="70"/>
      <c r="W16" s="71"/>
      <c r="X16" s="71"/>
      <c r="Y16" s="71"/>
      <c r="Z16" s="71"/>
      <c r="AA16" s="71"/>
      <c r="AB16" s="72"/>
      <c r="AC16" s="76"/>
      <c r="AD16" s="85"/>
      <c r="AE16" s="85"/>
      <c r="AF16" s="85"/>
      <c r="AG16" s="85"/>
      <c r="AH16" s="86"/>
      <c r="AI16" s="87"/>
      <c r="AJ16" s="88">
        <v>52000</v>
      </c>
      <c r="AK16" s="89"/>
      <c r="AL16" s="89"/>
      <c r="AM16" s="89">
        <v>369.6</v>
      </c>
      <c r="AN16" s="50">
        <f t="shared" ref="AN13:AN18" si="1">AK16+AL16+AM16</f>
        <v>369.6</v>
      </c>
      <c r="AO16" s="17"/>
    </row>
    <row r="17" spans="1:41" ht="27.75" customHeight="1" x14ac:dyDescent="0.25">
      <c r="B17" s="77" t="s">
        <v>65</v>
      </c>
      <c r="C17" s="77" t="s">
        <v>66</v>
      </c>
      <c r="D17" s="78" t="s">
        <v>40</v>
      </c>
      <c r="E17" s="79" t="s">
        <v>91</v>
      </c>
      <c r="F17" s="79" t="s">
        <v>93</v>
      </c>
      <c r="G17" s="43" t="s">
        <v>37</v>
      </c>
      <c r="H17" s="70"/>
      <c r="I17" s="71"/>
      <c r="J17" s="71"/>
      <c r="K17" s="71"/>
      <c r="L17" s="71"/>
      <c r="M17" s="71"/>
      <c r="N17" s="72"/>
      <c r="O17" s="70"/>
      <c r="P17" s="71"/>
      <c r="Q17" s="71"/>
      <c r="R17" s="71"/>
      <c r="S17" s="71"/>
      <c r="T17" s="71"/>
      <c r="U17" s="72"/>
      <c r="V17" s="70"/>
      <c r="W17" s="71"/>
      <c r="X17" s="71"/>
      <c r="Y17" s="71"/>
      <c r="Z17" s="71"/>
      <c r="AA17" s="71"/>
      <c r="AB17" s="72"/>
      <c r="AC17" s="70"/>
      <c r="AD17" s="85"/>
      <c r="AE17" s="85"/>
      <c r="AF17" s="85"/>
      <c r="AG17" s="85"/>
      <c r="AH17" s="86"/>
      <c r="AI17" s="87"/>
      <c r="AJ17" s="88">
        <v>65000</v>
      </c>
      <c r="AK17" s="89"/>
      <c r="AL17" s="89"/>
      <c r="AM17" s="89">
        <v>158.4</v>
      </c>
      <c r="AN17" s="50">
        <f t="shared" si="1"/>
        <v>158.4</v>
      </c>
      <c r="AO17" s="17"/>
    </row>
    <row r="18" spans="1:41" ht="27.75" customHeight="1" x14ac:dyDescent="0.25">
      <c r="B18" s="77" t="s">
        <v>65</v>
      </c>
      <c r="C18" s="77" t="s">
        <v>66</v>
      </c>
      <c r="D18" s="78" t="s">
        <v>40</v>
      </c>
      <c r="E18" s="79" t="s">
        <v>92</v>
      </c>
      <c r="F18" s="56" t="s">
        <v>68</v>
      </c>
      <c r="G18" s="43" t="s">
        <v>37</v>
      </c>
      <c r="H18" s="70"/>
      <c r="I18" s="71"/>
      <c r="J18" s="71"/>
      <c r="K18" s="71"/>
      <c r="L18" s="71"/>
      <c r="M18" s="71"/>
      <c r="N18" s="72"/>
      <c r="O18" s="70"/>
      <c r="P18" s="71"/>
      <c r="Q18" s="71"/>
      <c r="R18" s="71"/>
      <c r="S18" s="71"/>
      <c r="T18" s="71"/>
      <c r="U18" s="72"/>
      <c r="V18" s="70"/>
      <c r="W18" s="71"/>
      <c r="X18" s="71"/>
      <c r="Y18" s="71"/>
      <c r="Z18" s="71"/>
      <c r="AA18" s="71"/>
      <c r="AB18" s="72"/>
      <c r="AC18" s="70"/>
      <c r="AD18" s="85"/>
      <c r="AE18" s="85"/>
      <c r="AF18" s="85"/>
      <c r="AG18" s="85"/>
      <c r="AH18" s="86"/>
      <c r="AI18" s="87"/>
      <c r="AJ18" s="88">
        <v>53000</v>
      </c>
      <c r="AK18" s="89"/>
      <c r="AL18" s="89"/>
      <c r="AM18" s="89">
        <v>79.2</v>
      </c>
      <c r="AN18" s="50">
        <f t="shared" si="1"/>
        <v>79.2</v>
      </c>
      <c r="AO18" s="17"/>
    </row>
    <row r="19" spans="1:41" x14ac:dyDescent="0.25">
      <c r="B19" s="27" t="s">
        <v>7</v>
      </c>
      <c r="C19" s="27"/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68"/>
      <c r="AK19" s="68"/>
      <c r="AL19" s="68"/>
      <c r="AM19" s="68"/>
      <c r="AN19" s="29"/>
      <c r="AO19" s="13"/>
    </row>
    <row r="21" spans="1:41" x14ac:dyDescent="0.25">
      <c r="AK21" s="30"/>
      <c r="AL21" s="30"/>
      <c r="AM21" s="30" t="s">
        <v>8</v>
      </c>
      <c r="AN21" s="31">
        <f>AN8</f>
        <v>6071.5999999999995</v>
      </c>
    </row>
    <row r="22" spans="1:41" ht="17.45" customHeight="1" x14ac:dyDescent="0.25">
      <c r="A22" s="32"/>
      <c r="B22" s="1" t="s">
        <v>38</v>
      </c>
      <c r="H22" s="34"/>
      <c r="I22" s="34"/>
      <c r="AK22" s="69"/>
      <c r="AL22" s="69"/>
      <c r="AM22" s="69" t="s">
        <v>22</v>
      </c>
      <c r="AN22" s="31">
        <f>3*29</f>
        <v>87</v>
      </c>
    </row>
    <row r="23" spans="1:41" x14ac:dyDescent="0.25">
      <c r="D23" s="35"/>
      <c r="E23" s="35"/>
      <c r="F23" s="35"/>
      <c r="G23" s="35"/>
      <c r="AK23" s="36"/>
      <c r="AL23" s="36"/>
      <c r="AM23" s="36" t="s">
        <v>9</v>
      </c>
      <c r="AN23" s="37">
        <f>SUM(AN21:AN22)</f>
        <v>6158.5999999999995</v>
      </c>
    </row>
    <row r="24" spans="1:41" x14ac:dyDescent="0.25">
      <c r="B24" s="38"/>
      <c r="C24" s="38"/>
      <c r="AK24" s="30"/>
      <c r="AL24" s="30"/>
      <c r="AM24" s="30" t="s">
        <v>10</v>
      </c>
      <c r="AN24" s="31">
        <f>AN23*22%</f>
        <v>1354.8919999999998</v>
      </c>
    </row>
    <row r="25" spans="1:41" x14ac:dyDescent="0.25">
      <c r="C25" s="38"/>
      <c r="AK25" s="30"/>
      <c r="AL25" s="30"/>
      <c r="AM25" s="30" t="s">
        <v>11</v>
      </c>
      <c r="AN25" s="31">
        <f>AN23+AN24</f>
        <v>7513.4919999999993</v>
      </c>
    </row>
    <row r="26" spans="1:41" ht="227.25" customHeight="1" x14ac:dyDescent="0.25">
      <c r="B26" s="95"/>
      <c r="C26" s="95"/>
      <c r="D26" s="95"/>
      <c r="E26" s="95"/>
      <c r="F26" s="39"/>
      <c r="G26" s="39"/>
    </row>
    <row r="27" spans="1:41" ht="22.15" customHeight="1" x14ac:dyDescent="0.25">
      <c r="B27" s="35"/>
      <c r="C27" s="35"/>
    </row>
    <row r="28" spans="1:41" x14ac:dyDescent="0.25">
      <c r="B28" s="35"/>
      <c r="C28" s="35"/>
    </row>
    <row r="29" spans="1:41" x14ac:dyDescent="0.25">
      <c r="B29" s="35"/>
      <c r="C29" s="35"/>
    </row>
  </sheetData>
  <mergeCells count="7">
    <mergeCell ref="B26:E26"/>
    <mergeCell ref="H6:N6"/>
    <mergeCell ref="O6:AI6"/>
    <mergeCell ref="H8:N8"/>
    <mergeCell ref="O8:U8"/>
    <mergeCell ref="V8:AB8"/>
    <mergeCell ref="AC8:AI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56C6C3-9668-4960-B631-631E76CC8C6B}">
  <dimension ref="A1:AU41"/>
  <sheetViews>
    <sheetView showGridLines="0" zoomScale="80" zoomScaleNormal="80" workbookViewId="0">
      <pane xSplit="2" ySplit="8" topLeftCell="C9" activePane="bottomRight" state="frozen"/>
      <selection pane="topRight" activeCell="C1" sqref="C1"/>
      <selection pane="bottomLeft" activeCell="A9" sqref="A9"/>
      <selection pane="bottomRight" activeCell="AK25" sqref="AK25"/>
    </sheetView>
  </sheetViews>
  <sheetFormatPr defaultColWidth="11.28515625" defaultRowHeight="15.75" x14ac:dyDescent="0.25"/>
  <cols>
    <col min="1" max="1" width="6.85546875" style="1" customWidth="1"/>
    <col min="2" max="2" width="17.28515625" style="1" customWidth="1"/>
    <col min="3" max="3" width="19.85546875" style="1" customWidth="1"/>
    <col min="4" max="4" width="31.28515625" style="1" customWidth="1"/>
    <col min="5" max="5" width="38.7109375" style="1" customWidth="1"/>
    <col min="6" max="6" width="17.85546875" style="1" bestFit="1" customWidth="1"/>
    <col min="7" max="7" width="17.5703125" style="1" customWidth="1"/>
    <col min="8" max="35" width="3.28515625" style="1" customWidth="1"/>
    <col min="36" max="39" width="13.140625" style="1" customWidth="1"/>
    <col min="40" max="40" width="17.5703125" style="1" customWidth="1"/>
    <col min="41" max="43" width="15" style="1" customWidth="1"/>
    <col min="44" max="44" width="14.85546875" style="1" customWidth="1"/>
    <col min="45" max="46" width="13.42578125" style="1" customWidth="1"/>
    <col min="47" max="16384" width="11.28515625" style="1"/>
  </cols>
  <sheetData>
    <row r="1" spans="2:47" x14ac:dyDescent="0.25">
      <c r="D1" s="2"/>
      <c r="H1" s="2"/>
      <c r="I1" s="2"/>
      <c r="O1" s="2"/>
      <c r="P1" s="2"/>
    </row>
    <row r="2" spans="2:47" x14ac:dyDescent="0.25">
      <c r="D2" s="2"/>
      <c r="H2" s="2"/>
      <c r="I2" s="2"/>
      <c r="O2" s="2"/>
      <c r="P2" s="2"/>
    </row>
    <row r="3" spans="2:47" x14ac:dyDescent="0.25">
      <c r="B3" s="3" t="s">
        <v>0</v>
      </c>
      <c r="C3" s="58" t="s">
        <v>18</v>
      </c>
      <c r="E3" s="4"/>
      <c r="F3" s="4"/>
      <c r="G3" s="3"/>
      <c r="H3" s="5"/>
      <c r="I3" s="5"/>
      <c r="O3" s="5"/>
      <c r="P3" s="5"/>
    </row>
    <row r="4" spans="2:47" x14ac:dyDescent="0.25">
      <c r="B4" s="3" t="s">
        <v>1</v>
      </c>
      <c r="C4" s="58" t="s">
        <v>25</v>
      </c>
      <c r="E4" s="6"/>
      <c r="F4" s="6"/>
      <c r="G4" s="3"/>
      <c r="H4" s="5"/>
      <c r="I4" s="5"/>
      <c r="O4" s="5"/>
      <c r="P4" s="5"/>
    </row>
    <row r="5" spans="2:47" x14ac:dyDescent="0.25">
      <c r="B5" s="3" t="s">
        <v>2</v>
      </c>
      <c r="C5" s="59" t="s">
        <v>24</v>
      </c>
      <c r="E5" s="6"/>
      <c r="F5" s="6"/>
      <c r="G5" s="3"/>
      <c r="H5" s="7"/>
      <c r="I5" s="7"/>
      <c r="O5" s="7"/>
      <c r="P5" s="7"/>
    </row>
    <row r="6" spans="2:47" x14ac:dyDescent="0.25">
      <c r="H6" s="96" t="s">
        <v>26</v>
      </c>
      <c r="I6" s="97"/>
      <c r="J6" s="97"/>
      <c r="K6" s="97"/>
      <c r="L6" s="97"/>
      <c r="M6" s="98"/>
      <c r="N6" s="96" t="s">
        <v>27</v>
      </c>
      <c r="O6" s="97"/>
      <c r="P6" s="97"/>
      <c r="Q6" s="97"/>
      <c r="R6" s="97"/>
      <c r="S6" s="97"/>
      <c r="T6" s="97"/>
      <c r="U6" s="97"/>
      <c r="V6" s="97"/>
      <c r="W6" s="97"/>
      <c r="X6" s="97"/>
      <c r="Y6" s="97"/>
      <c r="Z6" s="97"/>
      <c r="AA6" s="97"/>
      <c r="AB6" s="97"/>
      <c r="AC6" s="97"/>
      <c r="AD6" s="97"/>
      <c r="AE6" s="97"/>
      <c r="AF6" s="97"/>
      <c r="AG6" s="97"/>
      <c r="AH6" s="97"/>
      <c r="AI6" s="98"/>
      <c r="AJ6" s="46"/>
      <c r="AK6" s="46"/>
      <c r="AL6" s="46"/>
      <c r="AM6" s="46"/>
      <c r="AN6" s="46"/>
    </row>
    <row r="7" spans="2:47" ht="31.9" customHeight="1" x14ac:dyDescent="0.25">
      <c r="B7" s="61"/>
      <c r="C7" s="61"/>
      <c r="D7" s="62"/>
      <c r="E7" s="61"/>
      <c r="F7" s="61"/>
      <c r="G7" s="61"/>
      <c r="H7" s="8">
        <v>26</v>
      </c>
      <c r="I7" s="9">
        <f>H7+1</f>
        <v>27</v>
      </c>
      <c r="J7" s="9">
        <f t="shared" ref="J7:AI7" si="0">I7+1</f>
        <v>28</v>
      </c>
      <c r="K7" s="9">
        <f t="shared" si="0"/>
        <v>29</v>
      </c>
      <c r="L7" s="9">
        <f t="shared" si="0"/>
        <v>30</v>
      </c>
      <c r="M7" s="10">
        <f t="shared" si="0"/>
        <v>31</v>
      </c>
      <c r="N7" s="11">
        <v>1</v>
      </c>
      <c r="O7" s="8">
        <f>N7+1</f>
        <v>2</v>
      </c>
      <c r="P7" s="9">
        <f t="shared" si="0"/>
        <v>3</v>
      </c>
      <c r="Q7" s="9">
        <f t="shared" si="0"/>
        <v>4</v>
      </c>
      <c r="R7" s="9">
        <f t="shared" si="0"/>
        <v>5</v>
      </c>
      <c r="S7" s="9">
        <f t="shared" si="0"/>
        <v>6</v>
      </c>
      <c r="T7" s="10">
        <f t="shared" si="0"/>
        <v>7</v>
      </c>
      <c r="U7" s="10">
        <f t="shared" si="0"/>
        <v>8</v>
      </c>
      <c r="V7" s="8">
        <f t="shared" si="0"/>
        <v>9</v>
      </c>
      <c r="W7" s="9">
        <f t="shared" si="0"/>
        <v>10</v>
      </c>
      <c r="X7" s="9">
        <f t="shared" si="0"/>
        <v>11</v>
      </c>
      <c r="Y7" s="9">
        <f t="shared" si="0"/>
        <v>12</v>
      </c>
      <c r="Z7" s="9">
        <f t="shared" si="0"/>
        <v>13</v>
      </c>
      <c r="AA7" s="10">
        <f t="shared" si="0"/>
        <v>14</v>
      </c>
      <c r="AB7" s="11">
        <f t="shared" si="0"/>
        <v>15</v>
      </c>
      <c r="AC7" s="8">
        <f t="shared" si="0"/>
        <v>16</v>
      </c>
      <c r="AD7" s="9">
        <f t="shared" si="0"/>
        <v>17</v>
      </c>
      <c r="AE7" s="9">
        <f t="shared" si="0"/>
        <v>18</v>
      </c>
      <c r="AF7" s="9">
        <f t="shared" si="0"/>
        <v>19</v>
      </c>
      <c r="AG7" s="9">
        <f t="shared" si="0"/>
        <v>20</v>
      </c>
      <c r="AH7" s="10">
        <f t="shared" si="0"/>
        <v>21</v>
      </c>
      <c r="AI7" s="11">
        <f t="shared" si="0"/>
        <v>22</v>
      </c>
      <c r="AJ7" s="45" t="s">
        <v>21</v>
      </c>
      <c r="AK7" s="45" t="s">
        <v>51</v>
      </c>
      <c r="AL7" s="45" t="s">
        <v>63</v>
      </c>
      <c r="AM7" s="45" t="s">
        <v>52</v>
      </c>
      <c r="AN7" s="12" t="s">
        <v>4</v>
      </c>
    </row>
    <row r="8" spans="2:47" ht="30.75" customHeight="1" x14ac:dyDescent="0.25">
      <c r="B8" s="60" t="s">
        <v>3</v>
      </c>
      <c r="C8" s="40" t="s">
        <v>6</v>
      </c>
      <c r="D8" s="40" t="s">
        <v>5</v>
      </c>
      <c r="E8" s="40" t="s">
        <v>23</v>
      </c>
      <c r="F8" s="40" t="s">
        <v>67</v>
      </c>
      <c r="G8" s="40" t="s">
        <v>36</v>
      </c>
      <c r="H8" s="99" t="s">
        <v>28</v>
      </c>
      <c r="I8" s="100"/>
      <c r="J8" s="100"/>
      <c r="K8" s="100"/>
      <c r="L8" s="100"/>
      <c r="M8" s="100"/>
      <c r="N8" s="101"/>
      <c r="O8" s="99" t="s">
        <v>29</v>
      </c>
      <c r="P8" s="100"/>
      <c r="Q8" s="100"/>
      <c r="R8" s="100"/>
      <c r="S8" s="100"/>
      <c r="T8" s="100"/>
      <c r="U8" s="101"/>
      <c r="V8" s="102" t="s">
        <v>30</v>
      </c>
      <c r="W8" s="103"/>
      <c r="X8" s="103"/>
      <c r="Y8" s="103"/>
      <c r="Z8" s="103"/>
      <c r="AA8" s="103"/>
      <c r="AB8" s="104"/>
      <c r="AC8" s="102" t="s">
        <v>31</v>
      </c>
      <c r="AD8" s="103"/>
      <c r="AE8" s="103"/>
      <c r="AF8" s="103"/>
      <c r="AG8" s="103"/>
      <c r="AH8" s="103"/>
      <c r="AI8" s="104"/>
      <c r="AJ8" s="65">
        <f>SUM(AJ9:AJ30)</f>
        <v>4830000</v>
      </c>
      <c r="AK8" s="65"/>
      <c r="AL8" s="65"/>
      <c r="AM8" s="65"/>
      <c r="AN8" s="51">
        <f>SUM(AN9:AN30)</f>
        <v>8776.0099999999984</v>
      </c>
      <c r="AO8" s="13"/>
      <c r="AP8" s="21"/>
      <c r="AQ8" s="18"/>
      <c r="AR8" s="13"/>
      <c r="AS8" s="18"/>
      <c r="AT8" s="20"/>
      <c r="AU8" s="16"/>
    </row>
    <row r="9" spans="2:47" ht="28.5" customHeight="1" x14ac:dyDescent="0.25">
      <c r="B9" s="44" t="s">
        <v>32</v>
      </c>
      <c r="C9" s="44" t="s">
        <v>87</v>
      </c>
      <c r="D9" s="92" t="s">
        <v>40</v>
      </c>
      <c r="E9" s="47" t="s">
        <v>41</v>
      </c>
      <c r="F9" s="47" t="s">
        <v>79</v>
      </c>
      <c r="G9" s="41" t="s">
        <v>37</v>
      </c>
      <c r="H9" s="70"/>
      <c r="I9" s="71"/>
      <c r="J9" s="71"/>
      <c r="K9" s="71"/>
      <c r="L9" s="71"/>
      <c r="M9" s="71"/>
      <c r="N9" s="72"/>
      <c r="O9" s="70"/>
      <c r="P9" s="71"/>
      <c r="Q9" s="71"/>
      <c r="R9" s="71"/>
      <c r="S9" s="71"/>
      <c r="T9" s="71"/>
      <c r="U9" s="72"/>
      <c r="V9" s="70"/>
      <c r="W9" s="71"/>
      <c r="X9" s="71"/>
      <c r="Y9" s="71"/>
      <c r="Z9" s="71"/>
      <c r="AA9" s="71"/>
      <c r="AB9" s="72"/>
      <c r="AC9" s="70"/>
      <c r="AD9" s="63"/>
      <c r="AE9" s="63"/>
      <c r="AF9" s="63"/>
      <c r="AG9" s="63"/>
      <c r="AH9" s="63"/>
      <c r="AI9" s="64"/>
      <c r="AJ9" s="66">
        <v>165000</v>
      </c>
      <c r="AK9" s="66"/>
      <c r="AL9" s="66"/>
      <c r="AM9" s="49">
        <v>198</v>
      </c>
      <c r="AN9" s="49">
        <f>AK9+AL9+AM9</f>
        <v>198</v>
      </c>
      <c r="AO9" s="17"/>
      <c r="AP9" s="17"/>
      <c r="AQ9" s="18"/>
      <c r="AR9" s="19"/>
      <c r="AS9" s="18"/>
      <c r="AT9" s="20"/>
      <c r="AU9" s="16"/>
    </row>
    <row r="10" spans="2:47" ht="28.5" customHeight="1" x14ac:dyDescent="0.25">
      <c r="B10" s="48" t="s">
        <v>32</v>
      </c>
      <c r="C10" s="48" t="s">
        <v>87</v>
      </c>
      <c r="D10" s="93" t="s">
        <v>40</v>
      </c>
      <c r="E10" s="57" t="s">
        <v>42</v>
      </c>
      <c r="F10" s="57" t="s">
        <v>80</v>
      </c>
      <c r="G10" s="42" t="s">
        <v>37</v>
      </c>
      <c r="H10" s="70"/>
      <c r="I10" s="71"/>
      <c r="J10" s="71"/>
      <c r="K10" s="71"/>
      <c r="L10" s="71"/>
      <c r="M10" s="71"/>
      <c r="N10" s="72"/>
      <c r="O10" s="70"/>
      <c r="P10" s="71"/>
      <c r="Q10" s="71"/>
      <c r="R10" s="71"/>
      <c r="S10" s="71"/>
      <c r="T10" s="71"/>
      <c r="U10" s="72"/>
      <c r="V10" s="70"/>
      <c r="W10" s="71"/>
      <c r="X10" s="71"/>
      <c r="Y10" s="71"/>
      <c r="Z10" s="71"/>
      <c r="AA10" s="71"/>
      <c r="AB10" s="72"/>
      <c r="AC10" s="70"/>
      <c r="AD10" s="14"/>
      <c r="AE10" s="14"/>
      <c r="AF10" s="14"/>
      <c r="AG10" s="14"/>
      <c r="AH10" s="14"/>
      <c r="AI10" s="15"/>
      <c r="AJ10" s="67">
        <v>264000</v>
      </c>
      <c r="AK10" s="67"/>
      <c r="AL10" s="67"/>
      <c r="AM10" s="50">
        <v>158.4</v>
      </c>
      <c r="AN10" s="50">
        <f t="shared" ref="AN10:AN22" si="1">AK10+AL10+AM10</f>
        <v>158.4</v>
      </c>
      <c r="AO10" s="17"/>
      <c r="AP10" s="17"/>
      <c r="AQ10" s="18"/>
      <c r="AR10" s="19"/>
      <c r="AS10" s="18"/>
      <c r="AT10" s="20"/>
      <c r="AU10" s="16"/>
    </row>
    <row r="11" spans="2:47" ht="39.75" customHeight="1" x14ac:dyDescent="0.25">
      <c r="B11" s="48" t="s">
        <v>32</v>
      </c>
      <c r="C11" s="48" t="s">
        <v>87</v>
      </c>
      <c r="D11" s="93" t="s">
        <v>40</v>
      </c>
      <c r="E11" s="43" t="s">
        <v>47</v>
      </c>
      <c r="F11" s="43" t="s">
        <v>81</v>
      </c>
      <c r="G11" s="42" t="s">
        <v>37</v>
      </c>
      <c r="H11" s="70"/>
      <c r="I11" s="71"/>
      <c r="J11" s="71"/>
      <c r="K11" s="71"/>
      <c r="L11" s="71"/>
      <c r="M11" s="71"/>
      <c r="N11" s="72"/>
      <c r="O11" s="70"/>
      <c r="P11" s="71"/>
      <c r="Q11" s="71"/>
      <c r="R11" s="71"/>
      <c r="S11" s="71"/>
      <c r="T11" s="71"/>
      <c r="U11" s="72"/>
      <c r="V11" s="70"/>
      <c r="W11" s="71"/>
      <c r="X11" s="71"/>
      <c r="Y11" s="71"/>
      <c r="Z11" s="71"/>
      <c r="AA11" s="71"/>
      <c r="AB11" s="72"/>
      <c r="AC11" s="70"/>
      <c r="AD11" s="23"/>
      <c r="AE11" s="23"/>
      <c r="AF11" s="23"/>
      <c r="AG11" s="23"/>
      <c r="AH11" s="24"/>
      <c r="AI11" s="25"/>
      <c r="AJ11" s="67">
        <v>107000</v>
      </c>
      <c r="AK11" s="67"/>
      <c r="AL11" s="67"/>
      <c r="AM11" s="50">
        <v>221.1</v>
      </c>
      <c r="AN11" s="50">
        <f t="shared" si="1"/>
        <v>221.1</v>
      </c>
      <c r="AO11" s="17"/>
    </row>
    <row r="12" spans="2:47" ht="28.5" customHeight="1" x14ac:dyDescent="0.25">
      <c r="B12" s="48" t="s">
        <v>32</v>
      </c>
      <c r="C12" s="48" t="s">
        <v>33</v>
      </c>
      <c r="D12" s="93" t="s">
        <v>45</v>
      </c>
      <c r="E12" s="43" t="s">
        <v>43</v>
      </c>
      <c r="F12" s="43" t="s">
        <v>68</v>
      </c>
      <c r="G12" s="42" t="s">
        <v>37</v>
      </c>
      <c r="H12" s="70"/>
      <c r="I12" s="71"/>
      <c r="J12" s="71"/>
      <c r="K12" s="71"/>
      <c r="L12" s="71"/>
      <c r="M12" s="71"/>
      <c r="N12" s="72"/>
      <c r="O12" s="70"/>
      <c r="P12" s="71"/>
      <c r="Q12" s="71"/>
      <c r="R12" s="71"/>
      <c r="S12" s="71"/>
      <c r="T12" s="71"/>
      <c r="U12" s="72"/>
      <c r="V12" s="70"/>
      <c r="W12" s="71"/>
      <c r="X12" s="71"/>
      <c r="Y12" s="71"/>
      <c r="Z12" s="71"/>
      <c r="AA12" s="71"/>
      <c r="AB12" s="72"/>
      <c r="AC12" s="70"/>
      <c r="AD12" s="23"/>
      <c r="AE12" s="23"/>
      <c r="AF12" s="23"/>
      <c r="AG12" s="23"/>
      <c r="AH12" s="24"/>
      <c r="AI12" s="25"/>
      <c r="AJ12" s="67">
        <v>196000</v>
      </c>
      <c r="AK12" s="67"/>
      <c r="AL12" s="67"/>
      <c r="AM12" s="50">
        <v>231</v>
      </c>
      <c r="AN12" s="50">
        <f t="shared" si="1"/>
        <v>231</v>
      </c>
      <c r="AO12" s="17"/>
    </row>
    <row r="13" spans="2:47" ht="28.5" customHeight="1" x14ac:dyDescent="0.25">
      <c r="B13" s="48" t="s">
        <v>32</v>
      </c>
      <c r="C13" s="48" t="s">
        <v>33</v>
      </c>
      <c r="D13" s="93" t="s">
        <v>46</v>
      </c>
      <c r="E13" s="43" t="s">
        <v>44</v>
      </c>
      <c r="F13" s="43" t="s">
        <v>68</v>
      </c>
      <c r="G13" s="42" t="s">
        <v>37</v>
      </c>
      <c r="H13" s="70"/>
      <c r="I13" s="71"/>
      <c r="J13" s="71"/>
      <c r="K13" s="71"/>
      <c r="L13" s="71"/>
      <c r="M13" s="71"/>
      <c r="N13" s="72"/>
      <c r="O13" s="70"/>
      <c r="P13" s="71"/>
      <c r="Q13" s="71"/>
      <c r="R13" s="71"/>
      <c r="S13" s="71"/>
      <c r="T13" s="71"/>
      <c r="U13" s="72"/>
      <c r="V13" s="70"/>
      <c r="W13" s="71"/>
      <c r="X13" s="71"/>
      <c r="Y13" s="71"/>
      <c r="Z13" s="71"/>
      <c r="AA13" s="71"/>
      <c r="AB13" s="72"/>
      <c r="AC13" s="70"/>
      <c r="AD13" s="23"/>
      <c r="AE13" s="23"/>
      <c r="AF13" s="23"/>
      <c r="AG13" s="23"/>
      <c r="AH13" s="24"/>
      <c r="AI13" s="25"/>
      <c r="AJ13" s="67">
        <v>264000</v>
      </c>
      <c r="AK13" s="67"/>
      <c r="AL13" s="67"/>
      <c r="AM13" s="50">
        <v>231</v>
      </c>
      <c r="AN13" s="50">
        <f t="shared" si="1"/>
        <v>231</v>
      </c>
      <c r="AO13" s="17"/>
    </row>
    <row r="14" spans="2:47" ht="28.5" customHeight="1" x14ac:dyDescent="0.25">
      <c r="B14" s="48" t="s">
        <v>32</v>
      </c>
      <c r="C14" s="48" t="s">
        <v>69</v>
      </c>
      <c r="D14" s="93" t="s">
        <v>107</v>
      </c>
      <c r="E14" s="43" t="s">
        <v>76</v>
      </c>
      <c r="F14" s="43" t="s">
        <v>70</v>
      </c>
      <c r="G14" s="42" t="s">
        <v>37</v>
      </c>
      <c r="H14" s="70"/>
      <c r="I14" s="71"/>
      <c r="J14" s="71"/>
      <c r="K14" s="71"/>
      <c r="L14" s="71"/>
      <c r="M14" s="71"/>
      <c r="N14" s="72"/>
      <c r="O14" s="70"/>
      <c r="P14" s="71"/>
      <c r="Q14" s="71"/>
      <c r="R14" s="71"/>
      <c r="S14" s="71"/>
      <c r="T14" s="71"/>
      <c r="U14" s="72"/>
      <c r="V14" s="70"/>
      <c r="W14" s="71"/>
      <c r="X14" s="71"/>
      <c r="Y14" s="71"/>
      <c r="Z14" s="71"/>
      <c r="AA14" s="71"/>
      <c r="AB14" s="72"/>
      <c r="AC14" s="70"/>
      <c r="AD14" s="23"/>
      <c r="AE14" s="23"/>
      <c r="AF14" s="23"/>
      <c r="AG14" s="23"/>
      <c r="AH14" s="24"/>
      <c r="AI14" s="25"/>
      <c r="AJ14" s="105">
        <v>8000</v>
      </c>
      <c r="AK14" s="91"/>
      <c r="AL14" s="91"/>
      <c r="AM14" s="50">
        <v>315</v>
      </c>
      <c r="AN14" s="50">
        <f t="shared" si="1"/>
        <v>315</v>
      </c>
      <c r="AO14" s="107"/>
      <c r="AP14" s="94"/>
      <c r="AQ14" s="31"/>
    </row>
    <row r="15" spans="2:47" ht="28.5" customHeight="1" x14ac:dyDescent="0.25">
      <c r="B15" s="48" t="s">
        <v>32</v>
      </c>
      <c r="C15" s="48" t="s">
        <v>69</v>
      </c>
      <c r="D15" s="93" t="s">
        <v>107</v>
      </c>
      <c r="E15" s="43" t="s">
        <v>77</v>
      </c>
      <c r="F15" s="43" t="s">
        <v>71</v>
      </c>
      <c r="G15" s="42" t="s">
        <v>37</v>
      </c>
      <c r="H15" s="70"/>
      <c r="I15" s="71"/>
      <c r="J15" s="71"/>
      <c r="K15" s="71"/>
      <c r="L15" s="71"/>
      <c r="M15" s="71"/>
      <c r="N15" s="72"/>
      <c r="O15" s="70"/>
      <c r="P15" s="71"/>
      <c r="Q15" s="71"/>
      <c r="R15" s="71"/>
      <c r="S15" s="71"/>
      <c r="T15" s="71"/>
      <c r="U15" s="72"/>
      <c r="V15" s="70"/>
      <c r="W15" s="71"/>
      <c r="X15" s="71"/>
      <c r="Y15" s="71"/>
      <c r="Z15" s="71"/>
      <c r="AA15" s="71"/>
      <c r="AB15" s="72"/>
      <c r="AC15" s="70"/>
      <c r="AD15" s="23"/>
      <c r="AE15" s="23"/>
      <c r="AF15" s="23"/>
      <c r="AG15" s="23"/>
      <c r="AH15" s="24"/>
      <c r="AI15" s="25"/>
      <c r="AJ15" s="106"/>
      <c r="AK15" s="91"/>
      <c r="AL15" s="91"/>
      <c r="AM15" s="50">
        <v>315</v>
      </c>
      <c r="AN15" s="50">
        <f t="shared" si="1"/>
        <v>315</v>
      </c>
      <c r="AO15" s="17"/>
    </row>
    <row r="16" spans="2:47" ht="33" customHeight="1" x14ac:dyDescent="0.25">
      <c r="B16" s="26" t="s">
        <v>53</v>
      </c>
      <c r="C16" s="42" t="s">
        <v>56</v>
      </c>
      <c r="D16" s="42" t="s">
        <v>55</v>
      </c>
      <c r="E16" s="43" t="s">
        <v>72</v>
      </c>
      <c r="F16" s="43">
        <v>10</v>
      </c>
      <c r="G16" s="43" t="s">
        <v>50</v>
      </c>
      <c r="H16" s="70"/>
      <c r="I16" s="71"/>
      <c r="J16" s="71"/>
      <c r="K16" s="71"/>
      <c r="L16" s="71"/>
      <c r="M16" s="71"/>
      <c r="N16" s="72"/>
      <c r="O16" s="70"/>
      <c r="P16" s="71"/>
      <c r="Q16" s="71"/>
      <c r="R16" s="71"/>
      <c r="S16" s="71"/>
      <c r="T16" s="71"/>
      <c r="U16" s="72"/>
      <c r="V16" s="70"/>
      <c r="W16" s="71"/>
      <c r="X16" s="71"/>
      <c r="Y16" s="71"/>
      <c r="Z16" s="71"/>
      <c r="AA16" s="71"/>
      <c r="AB16" s="72"/>
      <c r="AC16" s="52"/>
      <c r="AD16" s="53"/>
      <c r="AE16" s="53"/>
      <c r="AF16" s="53"/>
      <c r="AG16" s="53"/>
      <c r="AH16" s="54"/>
      <c r="AI16" s="55"/>
      <c r="AJ16" s="105">
        <v>600000</v>
      </c>
      <c r="AK16" s="50">
        <f>15*F16</f>
        <v>150</v>
      </c>
      <c r="AL16" s="50"/>
      <c r="AM16" s="50">
        <f>58*F16*3</f>
        <v>1740</v>
      </c>
      <c r="AN16" s="50">
        <f>AK16+AL16+AM16</f>
        <v>1890</v>
      </c>
      <c r="AO16" s="17"/>
      <c r="AP16" s="94"/>
      <c r="AQ16" s="31"/>
    </row>
    <row r="17" spans="2:41" ht="33" customHeight="1" x14ac:dyDescent="0.25">
      <c r="B17" s="26" t="s">
        <v>53</v>
      </c>
      <c r="C17" s="42" t="s">
        <v>56</v>
      </c>
      <c r="D17" s="42" t="s">
        <v>55</v>
      </c>
      <c r="E17" s="79" t="s">
        <v>73</v>
      </c>
      <c r="F17" s="79">
        <v>8</v>
      </c>
      <c r="G17" s="43" t="s">
        <v>50</v>
      </c>
      <c r="H17" s="70"/>
      <c r="I17" s="71"/>
      <c r="J17" s="71"/>
      <c r="K17" s="71"/>
      <c r="L17" s="71"/>
      <c r="M17" s="71"/>
      <c r="N17" s="72"/>
      <c r="O17" s="70"/>
      <c r="P17" s="71"/>
      <c r="Q17" s="71"/>
      <c r="R17" s="71"/>
      <c r="S17" s="71"/>
      <c r="T17" s="71"/>
      <c r="U17" s="72"/>
      <c r="V17" s="70"/>
      <c r="W17" s="71"/>
      <c r="X17" s="71"/>
      <c r="Y17" s="71"/>
      <c r="Z17" s="71"/>
      <c r="AA17" s="71"/>
      <c r="AB17" s="72"/>
      <c r="AC17" s="84"/>
      <c r="AD17" s="85"/>
      <c r="AE17" s="85"/>
      <c r="AF17" s="85"/>
      <c r="AG17" s="85"/>
      <c r="AH17" s="86"/>
      <c r="AI17" s="87"/>
      <c r="AJ17" s="108"/>
      <c r="AK17" s="50">
        <f t="shared" ref="AK17:AK18" si="2">15*F17</f>
        <v>120</v>
      </c>
      <c r="AL17" s="89"/>
      <c r="AM17" s="50">
        <f t="shared" ref="AM17:AM18" si="3">58*F17*3</f>
        <v>1392</v>
      </c>
      <c r="AN17" s="89">
        <f>AK17+AL17+AM17</f>
        <v>1512</v>
      </c>
      <c r="AO17" s="17"/>
    </row>
    <row r="18" spans="2:41" ht="33" customHeight="1" x14ac:dyDescent="0.25">
      <c r="B18" s="26" t="s">
        <v>53</v>
      </c>
      <c r="C18" s="42" t="s">
        <v>56</v>
      </c>
      <c r="D18" s="42" t="s">
        <v>55</v>
      </c>
      <c r="E18" s="79" t="s">
        <v>74</v>
      </c>
      <c r="F18" s="79">
        <v>5</v>
      </c>
      <c r="G18" s="43" t="s">
        <v>50</v>
      </c>
      <c r="H18" s="70"/>
      <c r="I18" s="71"/>
      <c r="J18" s="71"/>
      <c r="K18" s="71"/>
      <c r="L18" s="71"/>
      <c r="M18" s="71"/>
      <c r="N18" s="72"/>
      <c r="O18" s="70"/>
      <c r="P18" s="71"/>
      <c r="Q18" s="71"/>
      <c r="R18" s="71"/>
      <c r="S18" s="71"/>
      <c r="T18" s="71"/>
      <c r="U18" s="72"/>
      <c r="V18" s="70"/>
      <c r="W18" s="71"/>
      <c r="X18" s="71"/>
      <c r="Y18" s="71"/>
      <c r="Z18" s="71"/>
      <c r="AA18" s="71"/>
      <c r="AB18" s="72"/>
      <c r="AC18" s="84"/>
      <c r="AD18" s="85"/>
      <c r="AE18" s="85"/>
      <c r="AF18" s="85"/>
      <c r="AG18" s="85"/>
      <c r="AH18" s="86"/>
      <c r="AI18" s="87"/>
      <c r="AJ18" s="106"/>
      <c r="AK18" s="50">
        <f t="shared" si="2"/>
        <v>75</v>
      </c>
      <c r="AL18" s="89"/>
      <c r="AM18" s="50">
        <f t="shared" si="3"/>
        <v>870</v>
      </c>
      <c r="AN18" s="89">
        <f>AK18+AL18+AM18</f>
        <v>945</v>
      </c>
      <c r="AO18" s="17"/>
    </row>
    <row r="19" spans="2:41" ht="33" customHeight="1" x14ac:dyDescent="0.25">
      <c r="B19" s="90" t="s">
        <v>65</v>
      </c>
      <c r="C19" s="77" t="s">
        <v>66</v>
      </c>
      <c r="D19" s="78" t="s">
        <v>89</v>
      </c>
      <c r="E19" s="79" t="s">
        <v>78</v>
      </c>
      <c r="F19" s="79" t="s">
        <v>82</v>
      </c>
      <c r="G19" s="79" t="s">
        <v>37</v>
      </c>
      <c r="H19" s="70"/>
      <c r="I19" s="71"/>
      <c r="J19" s="71"/>
      <c r="K19" s="71"/>
      <c r="L19" s="71"/>
      <c r="M19" s="71"/>
      <c r="N19" s="72"/>
      <c r="O19" s="70"/>
      <c r="P19" s="71"/>
      <c r="Q19" s="71"/>
      <c r="R19" s="71"/>
      <c r="S19" s="71"/>
      <c r="T19" s="71"/>
      <c r="U19" s="72"/>
      <c r="V19" s="70"/>
      <c r="W19" s="71"/>
      <c r="X19" s="71"/>
      <c r="Y19" s="71"/>
      <c r="Z19" s="71"/>
      <c r="AA19" s="71"/>
      <c r="AB19" s="72"/>
      <c r="AC19" s="70"/>
      <c r="AD19" s="85"/>
      <c r="AE19" s="85"/>
      <c r="AF19" s="85"/>
      <c r="AG19" s="85"/>
      <c r="AH19" s="86"/>
      <c r="AI19" s="87"/>
      <c r="AJ19" s="67">
        <v>52000</v>
      </c>
      <c r="AK19" s="89"/>
      <c r="AL19" s="89"/>
      <c r="AM19" s="89">
        <v>158.4</v>
      </c>
      <c r="AN19" s="89">
        <f t="shared" si="1"/>
        <v>158.4</v>
      </c>
      <c r="AO19" s="17"/>
    </row>
    <row r="20" spans="2:41" ht="33" customHeight="1" x14ac:dyDescent="0.25">
      <c r="B20" s="90" t="s">
        <v>65</v>
      </c>
      <c r="C20" s="77" t="s">
        <v>66</v>
      </c>
      <c r="D20" s="78" t="s">
        <v>40</v>
      </c>
      <c r="E20" s="79" t="s">
        <v>83</v>
      </c>
      <c r="F20" s="79" t="s">
        <v>68</v>
      </c>
      <c r="G20" s="79" t="s">
        <v>37</v>
      </c>
      <c r="H20" s="70"/>
      <c r="I20" s="71"/>
      <c r="J20" s="71"/>
      <c r="K20" s="71"/>
      <c r="L20" s="71"/>
      <c r="M20" s="71"/>
      <c r="N20" s="72"/>
      <c r="O20" s="70"/>
      <c r="P20" s="71"/>
      <c r="Q20" s="71"/>
      <c r="R20" s="71"/>
      <c r="S20" s="71"/>
      <c r="T20" s="71"/>
      <c r="U20" s="72"/>
      <c r="V20" s="70"/>
      <c r="W20" s="71"/>
      <c r="X20" s="71"/>
      <c r="Y20" s="71"/>
      <c r="Z20" s="71"/>
      <c r="AA20" s="71"/>
      <c r="AB20" s="72"/>
      <c r="AC20" s="70"/>
      <c r="AD20" s="85"/>
      <c r="AE20" s="85"/>
      <c r="AF20" s="85"/>
      <c r="AG20" s="85"/>
      <c r="AH20" s="86"/>
      <c r="AI20" s="87"/>
      <c r="AJ20" s="67">
        <v>65000</v>
      </c>
      <c r="AK20" s="89"/>
      <c r="AL20" s="89"/>
      <c r="AM20" s="89">
        <v>79.2</v>
      </c>
      <c r="AN20" s="89">
        <f t="shared" si="1"/>
        <v>79.2</v>
      </c>
      <c r="AO20" s="17"/>
    </row>
    <row r="21" spans="2:41" ht="36" customHeight="1" x14ac:dyDescent="0.25">
      <c r="B21" s="90" t="s">
        <v>65</v>
      </c>
      <c r="C21" s="77" t="s">
        <v>66</v>
      </c>
      <c r="D21" s="78" t="s">
        <v>40</v>
      </c>
      <c r="E21" s="79" t="s">
        <v>84</v>
      </c>
      <c r="F21" s="79" t="s">
        <v>85</v>
      </c>
      <c r="G21" s="79" t="s">
        <v>37</v>
      </c>
      <c r="H21" s="70"/>
      <c r="I21" s="71"/>
      <c r="J21" s="71"/>
      <c r="K21" s="71"/>
      <c r="L21" s="71"/>
      <c r="M21" s="71"/>
      <c r="N21" s="72"/>
      <c r="O21" s="70"/>
      <c r="P21" s="71"/>
      <c r="Q21" s="71"/>
      <c r="R21" s="71"/>
      <c r="S21" s="71"/>
      <c r="T21" s="71"/>
      <c r="U21" s="72"/>
      <c r="V21" s="70"/>
      <c r="W21" s="71"/>
      <c r="X21" s="71"/>
      <c r="Y21" s="71"/>
      <c r="Z21" s="71"/>
      <c r="AA21" s="71"/>
      <c r="AB21" s="72"/>
      <c r="AC21" s="70"/>
      <c r="AD21" s="85"/>
      <c r="AE21" s="85"/>
      <c r="AF21" s="85"/>
      <c r="AG21" s="85"/>
      <c r="AH21" s="86"/>
      <c r="AI21" s="87"/>
      <c r="AJ21" s="67">
        <v>603000</v>
      </c>
      <c r="AK21" s="88"/>
      <c r="AL21" s="88"/>
      <c r="AM21" s="89">
        <v>316.8</v>
      </c>
      <c r="AN21" s="89">
        <f t="shared" si="1"/>
        <v>316.8</v>
      </c>
      <c r="AO21" s="17"/>
    </row>
    <row r="22" spans="2:41" ht="28.5" customHeight="1" x14ac:dyDescent="0.25">
      <c r="B22" s="90" t="s">
        <v>65</v>
      </c>
      <c r="C22" s="77" t="s">
        <v>88</v>
      </c>
      <c r="D22" s="78" t="s">
        <v>40</v>
      </c>
      <c r="E22" s="79" t="s">
        <v>86</v>
      </c>
      <c r="F22" s="79" t="s">
        <v>68</v>
      </c>
      <c r="G22" s="79" t="s">
        <v>37</v>
      </c>
      <c r="H22" s="70"/>
      <c r="I22" s="71"/>
      <c r="J22" s="71"/>
      <c r="K22" s="71"/>
      <c r="L22" s="71"/>
      <c r="M22" s="71"/>
      <c r="N22" s="72"/>
      <c r="O22" s="70"/>
      <c r="P22" s="71"/>
      <c r="Q22" s="71"/>
      <c r="R22" s="71"/>
      <c r="S22" s="71"/>
      <c r="T22" s="71"/>
      <c r="U22" s="72"/>
      <c r="V22" s="70"/>
      <c r="W22" s="71"/>
      <c r="X22" s="71"/>
      <c r="Y22" s="71"/>
      <c r="Z22" s="71"/>
      <c r="AA22" s="71"/>
      <c r="AB22" s="72"/>
      <c r="AC22" s="70"/>
      <c r="AD22" s="85"/>
      <c r="AE22" s="85"/>
      <c r="AF22" s="85"/>
      <c r="AG22" s="85"/>
      <c r="AH22" s="86"/>
      <c r="AI22" s="87"/>
      <c r="AJ22" s="67">
        <v>45000</v>
      </c>
      <c r="AK22" s="88"/>
      <c r="AL22" s="88"/>
      <c r="AM22" s="89">
        <v>26.4</v>
      </c>
      <c r="AN22" s="89">
        <f t="shared" si="1"/>
        <v>26.4</v>
      </c>
      <c r="AO22" s="17"/>
    </row>
    <row r="23" spans="2:41" ht="28.5" customHeight="1" x14ac:dyDescent="0.25">
      <c r="B23" s="90" t="s">
        <v>65</v>
      </c>
      <c r="C23" s="77" t="s">
        <v>87</v>
      </c>
      <c r="D23" s="78" t="s">
        <v>40</v>
      </c>
      <c r="E23" s="79" t="s">
        <v>86</v>
      </c>
      <c r="F23" s="79" t="s">
        <v>82</v>
      </c>
      <c r="G23" s="79" t="s">
        <v>37</v>
      </c>
      <c r="H23" s="70"/>
      <c r="I23" s="71"/>
      <c r="J23" s="71"/>
      <c r="K23" s="71"/>
      <c r="L23" s="71"/>
      <c r="M23" s="71"/>
      <c r="N23" s="72"/>
      <c r="O23" s="70"/>
      <c r="P23" s="71"/>
      <c r="Q23" s="71"/>
      <c r="R23" s="71"/>
      <c r="S23" s="71"/>
      <c r="T23" s="71"/>
      <c r="U23" s="72"/>
      <c r="V23" s="70"/>
      <c r="W23" s="71"/>
      <c r="X23" s="71"/>
      <c r="Y23" s="71"/>
      <c r="Z23" s="71"/>
      <c r="AA23" s="71"/>
      <c r="AB23" s="72"/>
      <c r="AC23" s="70"/>
      <c r="AD23" s="85"/>
      <c r="AE23" s="85"/>
      <c r="AF23" s="85"/>
      <c r="AG23" s="85"/>
      <c r="AH23" s="86"/>
      <c r="AI23" s="87"/>
      <c r="AJ23" s="67">
        <v>90000</v>
      </c>
      <c r="AK23" s="88"/>
      <c r="AL23" s="88"/>
      <c r="AM23" s="89">
        <v>79.2</v>
      </c>
      <c r="AN23" s="89">
        <f>AK23+AL23+AM23</f>
        <v>79.2</v>
      </c>
      <c r="AO23" s="17"/>
    </row>
    <row r="24" spans="2:41" ht="28.5" customHeight="1" x14ac:dyDescent="0.25">
      <c r="B24" s="77" t="s">
        <v>57</v>
      </c>
      <c r="C24" s="77" t="s">
        <v>94</v>
      </c>
      <c r="D24" s="78" t="s">
        <v>62</v>
      </c>
      <c r="E24" s="79" t="s">
        <v>95</v>
      </c>
      <c r="F24" s="79">
        <v>1</v>
      </c>
      <c r="G24" s="43" t="s">
        <v>50</v>
      </c>
      <c r="H24" s="73"/>
      <c r="I24" s="74"/>
      <c r="J24" s="74"/>
      <c r="K24" s="74"/>
      <c r="L24" s="74"/>
      <c r="M24" s="74"/>
      <c r="N24" s="75"/>
      <c r="O24" s="73"/>
      <c r="P24" s="74"/>
      <c r="Q24" s="74"/>
      <c r="R24" s="74"/>
      <c r="S24" s="74"/>
      <c r="T24" s="74"/>
      <c r="U24" s="75"/>
      <c r="V24" s="73"/>
      <c r="W24" s="74"/>
      <c r="X24" s="74"/>
      <c r="Y24" s="74"/>
      <c r="Z24" s="74"/>
      <c r="AA24" s="74"/>
      <c r="AB24" s="75"/>
      <c r="AC24" s="52"/>
      <c r="AD24" s="85"/>
      <c r="AE24" s="85"/>
      <c r="AF24" s="85"/>
      <c r="AG24" s="85"/>
      <c r="AH24" s="86"/>
      <c r="AI24" s="87"/>
      <c r="AJ24" s="88">
        <v>221000</v>
      </c>
      <c r="AK24" s="89">
        <f>42+28</f>
        <v>70</v>
      </c>
      <c r="AL24" s="89">
        <v>0</v>
      </c>
      <c r="AM24" s="89">
        <v>413.1</v>
      </c>
      <c r="AN24" s="89">
        <f>AK24+AL24+AM24</f>
        <v>483.1</v>
      </c>
      <c r="AO24" s="17"/>
    </row>
    <row r="25" spans="2:41" ht="28.5" customHeight="1" x14ac:dyDescent="0.25">
      <c r="B25" s="77" t="s">
        <v>57</v>
      </c>
      <c r="C25" s="77" t="s">
        <v>94</v>
      </c>
      <c r="D25" s="78" t="s">
        <v>62</v>
      </c>
      <c r="E25" s="79" t="s">
        <v>96</v>
      </c>
      <c r="F25" s="79">
        <v>1</v>
      </c>
      <c r="G25" s="43" t="s">
        <v>50</v>
      </c>
      <c r="H25" s="73"/>
      <c r="I25" s="74"/>
      <c r="J25" s="74"/>
      <c r="K25" s="74"/>
      <c r="L25" s="74"/>
      <c r="M25" s="74"/>
      <c r="N25" s="75"/>
      <c r="O25" s="73"/>
      <c r="P25" s="74"/>
      <c r="Q25" s="74"/>
      <c r="R25" s="74"/>
      <c r="S25" s="74"/>
      <c r="T25" s="74"/>
      <c r="U25" s="75"/>
      <c r="V25" s="73"/>
      <c r="W25" s="74"/>
      <c r="X25" s="74"/>
      <c r="Y25" s="74"/>
      <c r="Z25" s="74"/>
      <c r="AA25" s="74"/>
      <c r="AB25" s="75"/>
      <c r="AC25" s="52"/>
      <c r="AD25" s="85"/>
      <c r="AE25" s="85"/>
      <c r="AF25" s="85"/>
      <c r="AG25" s="85"/>
      <c r="AH25" s="86"/>
      <c r="AI25" s="87"/>
      <c r="AJ25" s="88">
        <v>321000</v>
      </c>
      <c r="AK25" s="89">
        <f>42+28</f>
        <v>70</v>
      </c>
      <c r="AL25" s="89">
        <v>1.65</v>
      </c>
      <c r="AM25" s="89">
        <v>413.1</v>
      </c>
      <c r="AN25" s="89">
        <f>AK25+AL25+AM25</f>
        <v>484.75</v>
      </c>
      <c r="AO25" s="17"/>
    </row>
    <row r="26" spans="2:41" ht="28.5" customHeight="1" x14ac:dyDescent="0.25">
      <c r="B26" s="77" t="s">
        <v>57</v>
      </c>
      <c r="C26" s="77" t="s">
        <v>94</v>
      </c>
      <c r="D26" s="78" t="s">
        <v>62</v>
      </c>
      <c r="E26" s="79" t="s">
        <v>97</v>
      </c>
      <c r="F26" s="79">
        <v>1</v>
      </c>
      <c r="G26" s="43" t="s">
        <v>50</v>
      </c>
      <c r="H26" s="73"/>
      <c r="I26" s="74"/>
      <c r="J26" s="74"/>
      <c r="K26" s="74"/>
      <c r="L26" s="74"/>
      <c r="M26" s="74"/>
      <c r="N26" s="75"/>
      <c r="O26" s="73"/>
      <c r="P26" s="74"/>
      <c r="Q26" s="74"/>
      <c r="R26" s="74"/>
      <c r="S26" s="74"/>
      <c r="T26" s="74"/>
      <c r="U26" s="75"/>
      <c r="V26" s="73"/>
      <c r="W26" s="74"/>
      <c r="X26" s="74"/>
      <c r="Y26" s="74"/>
      <c r="Z26" s="74"/>
      <c r="AA26" s="74"/>
      <c r="AB26" s="75"/>
      <c r="AC26" s="52"/>
      <c r="AD26" s="85"/>
      <c r="AE26" s="85"/>
      <c r="AF26" s="85"/>
      <c r="AG26" s="85"/>
      <c r="AH26" s="86"/>
      <c r="AI26" s="87"/>
      <c r="AJ26" s="88">
        <v>184000</v>
      </c>
      <c r="AK26" s="89">
        <f>42+28</f>
        <v>70</v>
      </c>
      <c r="AL26" s="89">
        <v>0</v>
      </c>
      <c r="AM26" s="89">
        <v>413.1</v>
      </c>
      <c r="AN26" s="89">
        <f>AK26+AL26+AM26</f>
        <v>483.1</v>
      </c>
      <c r="AO26" s="17"/>
    </row>
    <row r="27" spans="2:41" ht="39.75" customHeight="1" x14ac:dyDescent="0.25">
      <c r="B27" s="77" t="s">
        <v>98</v>
      </c>
      <c r="C27" s="48" t="s">
        <v>33</v>
      </c>
      <c r="D27" s="78" t="s">
        <v>100</v>
      </c>
      <c r="E27" s="79" t="s">
        <v>101</v>
      </c>
      <c r="F27" s="79" t="s">
        <v>99</v>
      </c>
      <c r="G27" s="79" t="s">
        <v>37</v>
      </c>
      <c r="H27" s="73"/>
      <c r="I27" s="74"/>
      <c r="J27" s="74"/>
      <c r="K27" s="74"/>
      <c r="L27" s="74"/>
      <c r="M27" s="74"/>
      <c r="N27" s="75"/>
      <c r="O27" s="73"/>
      <c r="P27" s="74"/>
      <c r="Q27" s="74"/>
      <c r="R27" s="74"/>
      <c r="S27" s="74"/>
      <c r="T27" s="74"/>
      <c r="U27" s="75"/>
      <c r="V27" s="73"/>
      <c r="W27" s="74"/>
      <c r="X27" s="74"/>
      <c r="Y27" s="74"/>
      <c r="Z27" s="74"/>
      <c r="AA27" s="74"/>
      <c r="AB27" s="75"/>
      <c r="AC27" s="70"/>
      <c r="AD27" s="85"/>
      <c r="AE27" s="85"/>
      <c r="AF27" s="85"/>
      <c r="AG27" s="85"/>
      <c r="AH27" s="86"/>
      <c r="AI27" s="87"/>
      <c r="AJ27" s="88">
        <v>887000</v>
      </c>
      <c r="AK27" s="89"/>
      <c r="AL27" s="89"/>
      <c r="AM27" s="89">
        <v>183.92</v>
      </c>
      <c r="AN27" s="89">
        <f>AK27+AL27+AM27</f>
        <v>183.92</v>
      </c>
      <c r="AO27" s="17"/>
    </row>
    <row r="28" spans="2:41" ht="28.5" customHeight="1" x14ac:dyDescent="0.25">
      <c r="B28" s="77" t="s">
        <v>98</v>
      </c>
      <c r="C28" s="48" t="s">
        <v>33</v>
      </c>
      <c r="D28" s="78" t="s">
        <v>100</v>
      </c>
      <c r="E28" s="79" t="s">
        <v>102</v>
      </c>
      <c r="F28" s="79" t="s">
        <v>99</v>
      </c>
      <c r="G28" s="79" t="s">
        <v>37</v>
      </c>
      <c r="H28" s="73"/>
      <c r="I28" s="74"/>
      <c r="J28" s="74"/>
      <c r="K28" s="74"/>
      <c r="L28" s="74"/>
      <c r="M28" s="74"/>
      <c r="N28" s="75"/>
      <c r="O28" s="73"/>
      <c r="P28" s="74"/>
      <c r="Q28" s="74"/>
      <c r="R28" s="74"/>
      <c r="S28" s="74"/>
      <c r="T28" s="74"/>
      <c r="U28" s="75"/>
      <c r="V28" s="73"/>
      <c r="W28" s="74"/>
      <c r="X28" s="74"/>
      <c r="Y28" s="74"/>
      <c r="Z28" s="74"/>
      <c r="AA28" s="74"/>
      <c r="AB28" s="75"/>
      <c r="AC28" s="70"/>
      <c r="AD28" s="85"/>
      <c r="AE28" s="85"/>
      <c r="AF28" s="85"/>
      <c r="AG28" s="85"/>
      <c r="AH28" s="86"/>
      <c r="AI28" s="87"/>
      <c r="AJ28" s="88">
        <v>154000</v>
      </c>
      <c r="AK28" s="89"/>
      <c r="AL28" s="89"/>
      <c r="AM28" s="89">
        <v>183.92</v>
      </c>
      <c r="AN28" s="89">
        <f t="shared" ref="AN24:AN30" si="4">AK28+AL28+AM28</f>
        <v>183.92</v>
      </c>
      <c r="AO28" s="17"/>
    </row>
    <row r="29" spans="2:41" ht="28.5" customHeight="1" x14ac:dyDescent="0.25">
      <c r="B29" s="77" t="s">
        <v>98</v>
      </c>
      <c r="C29" s="48" t="s">
        <v>33</v>
      </c>
      <c r="D29" s="78" t="s">
        <v>100</v>
      </c>
      <c r="E29" s="79" t="s">
        <v>103</v>
      </c>
      <c r="F29" s="79" t="s">
        <v>104</v>
      </c>
      <c r="G29" s="79" t="s">
        <v>37</v>
      </c>
      <c r="H29" s="73"/>
      <c r="I29" s="74"/>
      <c r="J29" s="74"/>
      <c r="K29" s="74"/>
      <c r="L29" s="74"/>
      <c r="M29" s="74"/>
      <c r="N29" s="75"/>
      <c r="O29" s="73"/>
      <c r="P29" s="74"/>
      <c r="Q29" s="74"/>
      <c r="R29" s="74"/>
      <c r="S29" s="74"/>
      <c r="T29" s="74"/>
      <c r="U29" s="75"/>
      <c r="V29" s="73"/>
      <c r="W29" s="74"/>
      <c r="X29" s="74"/>
      <c r="Y29" s="74"/>
      <c r="Z29" s="74"/>
      <c r="AA29" s="74"/>
      <c r="AB29" s="75"/>
      <c r="AC29" s="70"/>
      <c r="AD29" s="85"/>
      <c r="AE29" s="85"/>
      <c r="AF29" s="85"/>
      <c r="AG29" s="85"/>
      <c r="AH29" s="86"/>
      <c r="AI29" s="87"/>
      <c r="AJ29" s="88">
        <v>302000</v>
      </c>
      <c r="AK29" s="89"/>
      <c r="AL29" s="89"/>
      <c r="AM29" s="89">
        <v>183.92</v>
      </c>
      <c r="AN29" s="89">
        <f t="shared" si="4"/>
        <v>183.92</v>
      </c>
      <c r="AO29" s="17"/>
    </row>
    <row r="30" spans="2:41" ht="28.5" customHeight="1" x14ac:dyDescent="0.25">
      <c r="B30" s="77" t="s">
        <v>98</v>
      </c>
      <c r="C30" s="48" t="s">
        <v>33</v>
      </c>
      <c r="D30" s="78" t="s">
        <v>40</v>
      </c>
      <c r="E30" s="79" t="s">
        <v>105</v>
      </c>
      <c r="F30" s="79" t="s">
        <v>108</v>
      </c>
      <c r="G30" s="79" t="s">
        <v>37</v>
      </c>
      <c r="H30" s="73"/>
      <c r="I30" s="74"/>
      <c r="J30" s="74"/>
      <c r="K30" s="74"/>
      <c r="L30" s="74"/>
      <c r="M30" s="74"/>
      <c r="N30" s="75"/>
      <c r="O30" s="73"/>
      <c r="P30" s="74"/>
      <c r="Q30" s="74"/>
      <c r="R30" s="74"/>
      <c r="S30" s="74"/>
      <c r="T30" s="74"/>
      <c r="U30" s="75"/>
      <c r="V30" s="73"/>
      <c r="W30" s="74"/>
      <c r="X30" s="74"/>
      <c r="Y30" s="74"/>
      <c r="Z30" s="74"/>
      <c r="AA30" s="74"/>
      <c r="AB30" s="75"/>
      <c r="AC30" s="70"/>
      <c r="AD30" s="85"/>
      <c r="AE30" s="85"/>
      <c r="AF30" s="85"/>
      <c r="AG30" s="85"/>
      <c r="AH30" s="86"/>
      <c r="AI30" s="87"/>
      <c r="AJ30" s="88">
        <v>302000</v>
      </c>
      <c r="AK30" s="89"/>
      <c r="AL30" s="89"/>
      <c r="AM30" s="89">
        <v>96.8</v>
      </c>
      <c r="AN30" s="89">
        <f t="shared" si="4"/>
        <v>96.8</v>
      </c>
      <c r="AO30" s="17"/>
    </row>
    <row r="31" spans="2:41" x14ac:dyDescent="0.25">
      <c r="B31" s="27" t="s">
        <v>7</v>
      </c>
      <c r="C31" s="27"/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28"/>
      <c r="O31" s="28"/>
      <c r="P31" s="28"/>
      <c r="Q31" s="28"/>
      <c r="R31" s="28"/>
      <c r="S31" s="28"/>
      <c r="T31" s="28"/>
      <c r="U31" s="28"/>
      <c r="V31" s="28"/>
      <c r="W31" s="28"/>
      <c r="X31" s="28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68"/>
      <c r="AK31" s="68"/>
      <c r="AL31" s="68"/>
      <c r="AM31" s="68"/>
      <c r="AN31" s="29"/>
      <c r="AO31" s="13"/>
    </row>
    <row r="33" spans="1:42" x14ac:dyDescent="0.25">
      <c r="AJ33" s="30" t="s">
        <v>8</v>
      </c>
      <c r="AK33" s="30"/>
      <c r="AL33" s="30"/>
      <c r="AM33" s="30"/>
      <c r="AN33" s="31">
        <f>AN8</f>
        <v>8776.0099999999984</v>
      </c>
    </row>
    <row r="34" spans="1:42" ht="17.45" customHeight="1" x14ac:dyDescent="0.25">
      <c r="A34" s="32"/>
      <c r="B34" s="1" t="s">
        <v>38</v>
      </c>
      <c r="G34" s="33"/>
      <c r="H34" s="34"/>
      <c r="I34" s="34"/>
      <c r="AJ34" s="69" t="s">
        <v>22</v>
      </c>
      <c r="AK34" s="69"/>
      <c r="AL34" s="69"/>
      <c r="AM34" s="69"/>
      <c r="AN34" s="31">
        <f>3*29</f>
        <v>87</v>
      </c>
    </row>
    <row r="35" spans="1:42" x14ac:dyDescent="0.25">
      <c r="D35" s="35"/>
      <c r="E35" s="35"/>
      <c r="F35" s="35"/>
      <c r="AJ35" s="36" t="s">
        <v>9</v>
      </c>
      <c r="AK35" s="36"/>
      <c r="AL35" s="36"/>
      <c r="AM35" s="36"/>
      <c r="AN35" s="37">
        <f>SUM(AN33:AN34)</f>
        <v>8863.0099999999984</v>
      </c>
      <c r="AP35" s="31"/>
    </row>
    <row r="36" spans="1:42" x14ac:dyDescent="0.25">
      <c r="B36" s="38"/>
      <c r="C36" s="38"/>
      <c r="AJ36" s="30" t="s">
        <v>10</v>
      </c>
      <c r="AK36" s="30"/>
      <c r="AL36" s="30"/>
      <c r="AM36" s="30"/>
      <c r="AN36" s="31">
        <f>AN35*22%</f>
        <v>1949.8621999999996</v>
      </c>
      <c r="AO36" s="31"/>
    </row>
    <row r="37" spans="1:42" x14ac:dyDescent="0.25">
      <c r="C37" s="38"/>
      <c r="AJ37" s="30" t="s">
        <v>11</v>
      </c>
      <c r="AK37" s="30"/>
      <c r="AL37" s="30"/>
      <c r="AM37" s="30"/>
      <c r="AN37" s="31">
        <f>AN35+AN36</f>
        <v>10812.872199999998</v>
      </c>
    </row>
    <row r="38" spans="1:42" ht="227.25" customHeight="1" x14ac:dyDescent="0.25">
      <c r="B38" s="95"/>
      <c r="C38" s="95"/>
      <c r="D38" s="95"/>
      <c r="E38" s="95"/>
      <c r="F38" s="95"/>
      <c r="G38" s="95"/>
    </row>
    <row r="39" spans="1:42" ht="22.15" customHeight="1" x14ac:dyDescent="0.25">
      <c r="B39" s="35"/>
      <c r="C39" s="35"/>
    </row>
    <row r="40" spans="1:42" x14ac:dyDescent="0.25">
      <c r="B40" s="35"/>
      <c r="C40" s="35"/>
    </row>
    <row r="41" spans="1:42" x14ac:dyDescent="0.25">
      <c r="B41" s="35"/>
      <c r="C41" s="35"/>
    </row>
  </sheetData>
  <mergeCells count="9">
    <mergeCell ref="B38:G38"/>
    <mergeCell ref="H6:M6"/>
    <mergeCell ref="N6:AI6"/>
    <mergeCell ref="AJ14:AJ15"/>
    <mergeCell ref="AJ16:AJ18"/>
    <mergeCell ref="H8:N8"/>
    <mergeCell ref="O8:U8"/>
    <mergeCell ref="V8:AB8"/>
    <mergeCell ref="AC8:AI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Lastemaja_Lääne piirkond</vt:lpstr>
      <vt:lpstr>Lastemaja_Ida piirkond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Maarja Harju</dc:creator>
  <cp:lastModifiedBy>Maarja Harju</cp:lastModifiedBy>
  <dcterms:created xsi:type="dcterms:W3CDTF">2024-04-24T11:25:35Z</dcterms:created>
  <dcterms:modified xsi:type="dcterms:W3CDTF">2024-05-14T09:14:19Z</dcterms:modified>
</cp:coreProperties>
</file>